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mc:AlternateContent xmlns:mc="http://schemas.openxmlformats.org/markup-compatibility/2006">
    <mc:Choice Requires="x15">
      <x15ac:absPath xmlns:x15ac="http://schemas.microsoft.com/office/spreadsheetml/2010/11/ac" url="/Users/juancamilobotero/Documents/Rentan/2025/"/>
    </mc:Choice>
  </mc:AlternateContent>
  <xr:revisionPtr revIDLastSave="0" documentId="8_{A901C16C-881D-B24B-B577-C594F1E7BD3D}" xr6:coauthVersionLast="47" xr6:coauthVersionMax="47" xr10:uidLastSave="{00000000-0000-0000-0000-000000000000}"/>
  <bookViews>
    <workbookView xWindow="0" yWindow="0" windowWidth="44800" windowHeight="25200" xr2:uid="{5D2EF5AB-7ECE-46D6-B269-1B3341BB00C6}"/>
  </bookViews>
  <sheets>
    <sheet name="Hoja1" sheetId="1" r:id="rId1"/>
    <sheet name="Hoja2" sheetId="2" r:id="rId2"/>
  </sheets>
  <externalReferences>
    <externalReference r:id="rId3"/>
  </externalReferences>
  <definedNames>
    <definedName name="_xlnm._FilterDatabase" localSheetId="0" hidden="1">Hoja1!$A$1:$M$378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7" i="1" l="1"/>
  <c r="G83" i="1"/>
  <c r="G74" i="1"/>
  <c r="G170" i="1"/>
  <c r="I170" i="1"/>
  <c r="G323" i="1"/>
  <c r="G324" i="1"/>
  <c r="G325" i="1"/>
  <c r="G326" i="1"/>
  <c r="G327" i="1"/>
  <c r="G328" i="1"/>
  <c r="G329" i="1"/>
  <c r="G330" i="1"/>
  <c r="G331" i="1"/>
  <c r="G332" i="1"/>
  <c r="G347" i="1"/>
  <c r="G348" i="1"/>
  <c r="G349" i="1"/>
  <c r="G350" i="1"/>
  <c r="G374" i="1"/>
  <c r="G303" i="1"/>
  <c r="G337" i="1"/>
  <c r="G293" i="1"/>
  <c r="G294" i="1"/>
  <c r="G289" i="1"/>
  <c r="G256" i="1"/>
  <c r="G264" i="1"/>
  <c r="G268" i="1"/>
  <c r="G269" i="1"/>
  <c r="G271" i="1"/>
  <c r="G251" i="1"/>
  <c r="G133" i="1"/>
  <c r="G155" i="1"/>
  <c r="G167" i="1"/>
  <c r="G118" i="1"/>
  <c r="I350" i="1"/>
  <c r="I349" i="1"/>
  <c r="I374" i="1"/>
  <c r="I347" i="1"/>
  <c r="I348" i="1"/>
  <c r="I332" i="1"/>
  <c r="I331" i="1"/>
  <c r="I330" i="1"/>
  <c r="I329" i="1"/>
  <c r="I328" i="1"/>
  <c r="I327" i="1"/>
  <c r="I324" i="1"/>
  <c r="I325" i="1"/>
  <c r="I326" i="1"/>
  <c r="I323" i="1"/>
  <c r="I303" i="1"/>
  <c r="H298" i="1"/>
  <c r="G298" i="1" s="1"/>
  <c r="I294" i="1"/>
  <c r="I289" i="1"/>
  <c r="I293" i="1"/>
  <c r="H274" i="1"/>
  <c r="G274" i="1" s="1"/>
  <c r="I264" i="1"/>
  <c r="I268" i="1"/>
  <c r="I269" i="1"/>
  <c r="I271" i="1"/>
  <c r="I256" i="1"/>
  <c r="I167" i="1"/>
  <c r="I251" i="1"/>
  <c r="I155" i="1"/>
  <c r="I133" i="1"/>
  <c r="I118" i="1"/>
  <c r="I101" i="1"/>
  <c r="I100" i="1"/>
  <c r="I99" i="1"/>
  <c r="I317" i="1"/>
  <c r="G262" i="1"/>
  <c r="I262" i="1"/>
  <c r="G312" i="1"/>
  <c r="I306" i="1"/>
  <c r="G301" i="1"/>
  <c r="I301" i="1"/>
  <c r="I292" i="1"/>
  <c r="I290" i="1"/>
  <c r="I239" i="1"/>
  <c r="I176" i="1"/>
  <c r="I174" i="1"/>
  <c r="I151" i="1"/>
  <c r="I343" i="1"/>
  <c r="G343" i="1"/>
  <c r="I346" i="1"/>
  <c r="G346" i="1"/>
  <c r="I335" i="1"/>
  <c r="G335" i="1"/>
  <c r="I334" i="1"/>
  <c r="G334" i="1"/>
  <c r="I345" i="1"/>
  <c r="G345" i="1"/>
  <c r="I248" i="1"/>
  <c r="G248" i="1"/>
  <c r="I213" i="1"/>
  <c r="G213" i="1"/>
  <c r="I169" i="1"/>
  <c r="G169" i="1"/>
  <c r="I168" i="1"/>
  <c r="G168" i="1"/>
  <c r="I165" i="1"/>
  <c r="G165" i="1"/>
  <c r="I162" i="1"/>
  <c r="G162" i="1"/>
  <c r="I161" i="1"/>
  <c r="G161" i="1"/>
  <c r="I160" i="1"/>
  <c r="G160" i="1"/>
  <c r="I159" i="1"/>
  <c r="G159" i="1"/>
  <c r="I158" i="1"/>
  <c r="G158" i="1"/>
  <c r="I157" i="1"/>
  <c r="G157" i="1"/>
  <c r="I156" i="1"/>
  <c r="G156" i="1"/>
  <c r="I153" i="1"/>
  <c r="G153" i="1"/>
  <c r="I362" i="1" l="1"/>
  <c r="G362" i="1"/>
  <c r="I355" i="1"/>
  <c r="G355" i="1"/>
  <c r="G336" i="1"/>
  <c r="I312" i="1"/>
  <c r="I79" i="1"/>
  <c r="G79" i="1"/>
  <c r="I75" i="1"/>
  <c r="G75" i="1"/>
  <c r="I369" i="1"/>
  <c r="G369" i="1"/>
  <c r="I368" i="1"/>
  <c r="G368" i="1"/>
  <c r="I363" i="1"/>
  <c r="G363" i="1"/>
  <c r="I364" i="1"/>
  <c r="I305" i="1"/>
  <c r="G305" i="1"/>
  <c r="I166" i="1"/>
  <c r="G166" i="1"/>
  <c r="I150" i="1"/>
  <c r="G150" i="1"/>
  <c r="I145" i="1"/>
  <c r="G145" i="1"/>
  <c r="I143" i="1"/>
  <c r="G143" i="1"/>
  <c r="G141" i="1"/>
  <c r="I141" i="1"/>
  <c r="I142" i="1"/>
  <c r="G142" i="1"/>
  <c r="I135" i="1"/>
  <c r="G135" i="1"/>
  <c r="I131" i="1"/>
  <c r="G131" i="1"/>
  <c r="I127" i="1"/>
  <c r="G127" i="1"/>
  <c r="I120" i="1"/>
  <c r="G120" i="1"/>
  <c r="I119" i="1"/>
  <c r="G119" i="1"/>
  <c r="I117" i="1"/>
  <c r="G117" i="1"/>
  <c r="I115" i="1"/>
  <c r="G115" i="1"/>
  <c r="I114" i="1"/>
  <c r="G114" i="1"/>
  <c r="I112" i="1"/>
  <c r="G112" i="1"/>
  <c r="I111" i="1"/>
  <c r="G111" i="1"/>
  <c r="I110" i="1"/>
  <c r="G110" i="1"/>
  <c r="K107" i="1"/>
  <c r="G107" i="1" s="1"/>
  <c r="I106" i="1"/>
  <c r="G106" i="1"/>
  <c r="I104" i="1"/>
  <c r="G104" i="1"/>
  <c r="I90" i="1"/>
  <c r="G90" i="1"/>
  <c r="I73" i="1"/>
  <c r="G73" i="1"/>
  <c r="I82" i="1"/>
  <c r="G82" i="1"/>
  <c r="I67" i="1"/>
  <c r="G67" i="1"/>
  <c r="I66" i="1"/>
  <c r="G66" i="1"/>
  <c r="I64" i="1"/>
  <c r="G64" i="1"/>
  <c r="K72" i="1"/>
  <c r="I72" i="1" s="1"/>
  <c r="I46" i="1"/>
  <c r="G46" i="1"/>
  <c r="I45" i="1"/>
  <c r="G45" i="1"/>
  <c r="I93" i="1"/>
  <c r="G93" i="1"/>
  <c r="I61" i="1"/>
  <c r="G61" i="1"/>
  <c r="I60" i="1"/>
  <c r="G60" i="1"/>
  <c r="I43" i="1"/>
  <c r="G43" i="1"/>
  <c r="I36" i="1"/>
  <c r="G36" i="1"/>
  <c r="I59" i="1"/>
  <c r="G59" i="1"/>
  <c r="I57" i="1"/>
  <c r="G57" i="1"/>
  <c r="I31" i="1"/>
  <c r="G31" i="1"/>
  <c r="I30" i="1"/>
  <c r="G30" i="1"/>
  <c r="G29" i="1"/>
  <c r="I28" i="1"/>
  <c r="G28" i="1"/>
  <c r="G22" i="1"/>
  <c r="I11" i="1"/>
  <c r="G11" i="1"/>
  <c r="I10" i="1"/>
  <c r="G10" i="1"/>
  <c r="I3" i="1"/>
  <c r="G3" i="1"/>
  <c r="I377" i="1"/>
  <c r="G377" i="1"/>
  <c r="I107" i="1" l="1"/>
  <c r="G72" i="1"/>
  <c r="I288" i="1"/>
  <c r="G288" i="1"/>
  <c r="G287" i="1"/>
  <c r="G281" i="1"/>
  <c r="I50" i="1"/>
  <c r="I49" i="1"/>
  <c r="G49" i="1"/>
  <c r="I53" i="1"/>
  <c r="I291" i="1"/>
  <c r="G291" i="1"/>
  <c r="G284" i="1"/>
  <c r="I38" i="1"/>
  <c r="G38" i="1"/>
  <c r="G37" i="1"/>
  <c r="G322" i="1"/>
  <c r="I373" i="1"/>
  <c r="I376" i="1"/>
  <c r="H375" i="1"/>
  <c r="I371" i="1"/>
  <c r="H310" i="1"/>
  <c r="I302" i="1"/>
  <c r="H266" i="1"/>
  <c r="G266" i="1" s="1"/>
  <c r="G128" i="1"/>
  <c r="I128" i="1"/>
  <c r="G126" i="1"/>
  <c r="I126" i="1"/>
  <c r="G130" i="1"/>
  <c r="I130" i="1"/>
  <c r="G122" i="1"/>
  <c r="K71" i="1"/>
  <c r="I71" i="1"/>
  <c r="I266" i="1" l="1"/>
  <c r="G4" i="1"/>
  <c r="I340" i="1"/>
  <c r="G340" i="1"/>
  <c r="I124" i="1"/>
  <c r="G124" i="1"/>
  <c r="I96" i="1"/>
  <c r="I103" i="1"/>
  <c r="I102" i="1"/>
  <c r="G102" i="1"/>
  <c r="H255" i="1"/>
  <c r="G2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Astrid Zea Cardenas</author>
  </authors>
  <commentList>
    <comment ref="D18" authorId="0" shapeId="0" xr:uid="{487C0C95-616D-43DA-807A-0E45CEF15DDB}">
      <text>
        <r>
          <rPr>
            <b/>
            <sz val="14"/>
            <color indexed="81"/>
            <rFont val="Tahoma"/>
            <family val="2"/>
          </rPr>
          <t>Estaba 28/08/2024</t>
        </r>
      </text>
    </comment>
    <comment ref="E18" authorId="0" shapeId="0" xr:uid="{11785D4E-A92F-4868-8CC6-970315652D4C}">
      <text>
        <r>
          <rPr>
            <b/>
            <sz val="14"/>
            <color indexed="81"/>
            <rFont val="Tahoma"/>
            <family val="2"/>
          </rPr>
          <t>Estaba 28/08/2025</t>
        </r>
      </text>
    </comment>
    <comment ref="F18" authorId="0" shapeId="0" xr:uid="{630E5C71-4146-4DCA-9D2B-E0FC1EE10CFF}">
      <text>
        <r>
          <rPr>
            <b/>
            <sz val="14"/>
            <color indexed="81"/>
            <rFont val="Tahoma"/>
            <family val="2"/>
          </rPr>
          <t>póliza por $954,758,236
Los $1,008,522,436 son el valor del RP</t>
        </r>
      </text>
    </comment>
    <comment ref="D19" authorId="0" shapeId="0" xr:uid="{E2EFBA49-D459-4405-8084-F6E4C10FD399}">
      <text>
        <r>
          <rPr>
            <b/>
            <sz val="14"/>
            <color indexed="81"/>
            <rFont val="Tahoma"/>
            <family val="2"/>
          </rPr>
          <t>Estaba 28/08/2024</t>
        </r>
      </text>
    </comment>
    <comment ref="E19" authorId="0" shapeId="0" xr:uid="{CEB6FEB6-F716-47E4-A119-F49D703690AC}">
      <text>
        <r>
          <rPr>
            <b/>
            <sz val="14"/>
            <color indexed="81"/>
            <rFont val="Tahoma"/>
            <family val="2"/>
          </rPr>
          <t>Estaba 28/08/2025</t>
        </r>
      </text>
    </comment>
    <comment ref="F19" authorId="0" shapeId="0" xr:uid="{DFAC0A72-E588-4F23-838F-2636AD35CED0}">
      <text>
        <r>
          <rPr>
            <b/>
            <sz val="14"/>
            <color indexed="81"/>
            <rFont val="Tahoma"/>
            <family val="2"/>
          </rPr>
          <t>OK Vr póliza</t>
        </r>
      </text>
    </comment>
    <comment ref="D20" authorId="0" shapeId="0" xr:uid="{DC94D80A-898D-4907-BB77-9E67DF1B4700}">
      <text>
        <r>
          <rPr>
            <b/>
            <sz val="14"/>
            <color indexed="81"/>
            <rFont val="Tahoma"/>
            <family val="2"/>
          </rPr>
          <t>Estaba 28/08/2024</t>
        </r>
      </text>
    </comment>
    <comment ref="E20" authorId="0" shapeId="0" xr:uid="{0337AA2E-95EE-42BF-8049-71A69FA88711}">
      <text>
        <r>
          <rPr>
            <b/>
            <sz val="14"/>
            <color indexed="81"/>
            <rFont val="Tahoma"/>
            <family val="2"/>
          </rPr>
          <t>Estaba 28/08/2025</t>
        </r>
      </text>
    </comment>
    <comment ref="F20" authorId="0" shapeId="0" xr:uid="{4C1E01B7-A83B-4572-9D7E-5B7E4516F618}">
      <text>
        <r>
          <rPr>
            <b/>
            <sz val="14"/>
            <color indexed="81"/>
            <rFont val="Tahoma"/>
            <family val="2"/>
          </rPr>
          <t>OK Vr póliza</t>
        </r>
      </text>
    </comment>
    <comment ref="D21" authorId="0" shapeId="0" xr:uid="{CF41A7A9-FF35-4504-B4D9-13108A40428B}">
      <text>
        <r>
          <rPr>
            <b/>
            <sz val="14"/>
            <color indexed="81"/>
            <rFont val="Tahoma"/>
            <family val="2"/>
          </rPr>
          <t>Estaba 28/08/2024</t>
        </r>
      </text>
    </comment>
    <comment ref="E21" authorId="0" shapeId="0" xr:uid="{8CAF971B-B6BD-4AFE-9F67-3CE477A85236}">
      <text>
        <r>
          <rPr>
            <b/>
            <sz val="14"/>
            <color indexed="81"/>
            <rFont val="Tahoma"/>
            <family val="2"/>
          </rPr>
          <t>Estaba 28/08/2025</t>
        </r>
      </text>
    </comment>
    <comment ref="F21" authorId="0" shapeId="0" xr:uid="{210FA857-5740-427B-AA36-27124B6A4C36}">
      <text>
        <r>
          <rPr>
            <b/>
            <sz val="14"/>
            <color indexed="81"/>
            <rFont val="Tahoma"/>
            <family val="2"/>
          </rPr>
          <t>Estaba $30,499,904</t>
        </r>
      </text>
    </comment>
    <comment ref="D102" authorId="0" shapeId="0" xr:uid="{3804B659-2713-4177-8FB0-5003989A9AEC}">
      <text>
        <r>
          <rPr>
            <b/>
            <sz val="14"/>
            <color indexed="81"/>
            <rFont val="Tahoma"/>
            <family val="2"/>
          </rPr>
          <t>Estaba 2/01/2025</t>
        </r>
      </text>
    </comment>
    <comment ref="D103" authorId="0" shapeId="0" xr:uid="{A103D105-E3FE-43FC-AC7C-EFBAE5F37DE3}">
      <text>
        <r>
          <rPr>
            <b/>
            <sz val="14"/>
            <color indexed="81"/>
            <rFont val="Tahoma"/>
            <family val="2"/>
          </rPr>
          <t>Estaba 2/01/2025</t>
        </r>
      </text>
    </comment>
    <comment ref="F126" authorId="0" shapeId="0" xr:uid="{D05F014B-C09C-4EDC-996C-1B0E795B80ED}">
      <text>
        <r>
          <rPr>
            <b/>
            <sz val="14"/>
            <color indexed="81"/>
            <rFont val="Tahoma"/>
            <family val="2"/>
          </rPr>
          <t>Estaba en $22,500,000</t>
        </r>
      </text>
    </comment>
  </commentList>
</comments>
</file>

<file path=xl/sharedStrings.xml><?xml version="1.0" encoding="utf-8"?>
<sst xmlns="http://schemas.openxmlformats.org/spreadsheetml/2006/main" count="1646" uniqueCount="736">
  <si>
    <t>No. CONTRATO</t>
  </si>
  <si>
    <t xml:space="preserve">FECHA DE INICIO </t>
  </si>
  <si>
    <t>FECHA DE FINALIZACION</t>
  </si>
  <si>
    <t xml:space="preserve">VALOR DEL CONTRATO </t>
  </si>
  <si>
    <t>PORCENTAJE DE EJECUCION</t>
  </si>
  <si>
    <t xml:space="preserve">RECURSOS PAGADOS </t>
  </si>
  <si>
    <t xml:space="preserve">RECURSOS PENDIENTES POR EJECUTAR </t>
  </si>
  <si>
    <t>CANTIDAD DE OTROSI</t>
  </si>
  <si>
    <t xml:space="preserve">TOTAL DE ADICIONES </t>
  </si>
  <si>
    <t xml:space="preserve">PROVEEDOR </t>
  </si>
  <si>
    <t>OBJETO</t>
  </si>
  <si>
    <t>INDUCOP RIONEGRO</t>
  </si>
  <si>
    <t>comdecom group S.A.S abriaqui</t>
  </si>
  <si>
    <t>CARCEL TITIRIBÍ - INGESEL S.A.S.</t>
  </si>
  <si>
    <t>INTERVENTORÍA TITIRIBÍ - PROYECTAR CONSTRUCCION E INVERSION S.A.S.</t>
  </si>
  <si>
    <t>WILSON AGUDELO ROJAS</t>
  </si>
  <si>
    <t>MAIRA ALEJANDRA LOPEZ CAÑAVERAL</t>
  </si>
  <si>
    <t>DISTRACOM ADR</t>
  </si>
  <si>
    <t>ARRENDAR EQUIPOS DE IMPRESIÓN PARA LA ATENCIÓN DEL CONTRATO INTERADMINISTRATIVO No. 1160-06-09-0027 DE 2024, SUSCRITO ENTRE RIONEGRO ANTIOQUIA – SECRETARÍA DE GESTION HUMANA Y DESARROLLO ORGANIZACIONAL Y LA EMPRESA RENTING DE ANTIOQUIA -RENTAN.</t>
  </si>
  <si>
    <t>Suministro de combustible, aceites, grasas y lubricantes necesarios para la operatividad de maquinaria, vehículos y equipos en el Municipio de Abriaquí, para dar cumplimiento al objeto del Contrato Interadministrativo No 4600016951 de 2024 y funcionamiento de Renting de Antioquia – RENTAN.</t>
  </si>
  <si>
    <t>ADECUACIÓN Y OBRAS COMPLEMENTARIAS PARA LA PUESTA EN FUNCIONAMIENTO DE LA CARCEL DE TITIRIBI, DEPARTAMENTO DE ANTIOQUIA.</t>
  </si>
  <si>
    <t>INTERVENTORÍA TÉCNICA, ADMINISTRATIVA, FINANCIERA, LEGAL Y AMBIENTAL PARA LAS OBRAS DE ADECUACIONES Y OBRAS COMPLEMENTARIAS PARA LA PUESTA EN FUNCIONAMIENTO DE LA CÁRCEL DE TITIRIBÍ, DEPARTAMENTO DE ANTIOQUIA.</t>
  </si>
  <si>
    <t>Prestación de Servicios de apoyo a la gestión para actividades administrativas requeridas en la dirección contractual de Renting de Antioquia</t>
  </si>
  <si>
    <t>Prestación de servicios de capacitación en las plataformas Secop II y Gestión Transparente para el personal de la empresa Renting de Antioquia EICE, RENTAN.</t>
  </si>
  <si>
    <t>Suministro de combustible tipo gasolina corriente, ACPM, aceites, grasas y lubricantes a lo largo del territorio Nacional para la operatividad de maquinaria, vehículos y equipos, en el desarrollo de las actividades requeridas para la operación de Renting de Antioquia – RENTAN.</t>
  </si>
  <si>
    <t>CONIX BELLO</t>
  </si>
  <si>
    <t>COMPRAVENTA DE VEHICULO TIPO CAMIONETA BAJO EL MANDATO SIN REPRESENTACION DEL CONTRATO INTERADMINISTRATIVO No CDA 004-2024 SUSCRITO CON EL MUNICIPIO DE SABANALARGA ANTIOQUIA</t>
  </si>
  <si>
    <t>ARRENDAMIENTO DE EQUIPOS TECNOLÓGICOS PARA EL FORTALECIMIENTO INFORMÁTICO Y/O TECNOLÓGICO DE LOS DIFERENTES COMPONENTES TIC.</t>
  </si>
  <si>
    <t>masterclima</t>
  </si>
  <si>
    <t>CAPATECH -GARANTIA</t>
  </si>
  <si>
    <t>JHON VAIRON MARTINEZ</t>
  </si>
  <si>
    <t>suministro e instalación de dos (2) aires acondicionados tipo minisplit para la Empresa Renting de Antioquia EICE, RENTAN</t>
  </si>
  <si>
    <t>COMPRA DE GARANTÍA PARA EL SERVIDOR DELL R540 DE PROPIEDAD DE RENTING DE ANTIOQUIA - RENTAN</t>
  </si>
  <si>
    <t>Prestación de servicios de apoyo a la gestión como tecnólogo en Obras Civiles para el área de ejecución de proyectos de Renting de Antioquia - RENTAN.</t>
  </si>
  <si>
    <t>TRANSPORTES HC</t>
  </si>
  <si>
    <t>correcol</t>
  </si>
  <si>
    <t>WILMAR MONTILLA CAMPO</t>
  </si>
  <si>
    <t>PRESTACION DE SERVICIO PUBLICO DE TRANSPORTE TERRESTRE AUTOMOTOR PARA LA ATENCIÓN DEL CONTRATO INTERADMINISTRATIVO DE ADMINISTRACION DELEGADA NO 444 DE 2024 SUSCRIPTO CON INDEPORTES ANTIOQUIA</t>
  </si>
  <si>
    <t>“COMPRAVENTA DE VEHICULO TIPO CAMIONETA BAJO EL MANDATO SIN REPRESENTACION DEL CONTRATO INTERADMINISTRATIVO No CI2024008 SUSCRITO CON EL MUNICIPIO DE SALGAR ANTIOQUIA.”</t>
  </si>
  <si>
    <t>Prestación de servicios profesionales especializados para brindar acompañamiento al proceso TI y seguridad informática en la empresa Renting de Antioquia.</t>
  </si>
  <si>
    <t>prestación de servicios de apoyo a la gestión administrativa y financiera para el correcto desarrollo de las actividades de la Subgerencia Administrativa y Financiera de Renting de Antioquia, EICE, Rentan</t>
  </si>
  <si>
    <t>J2H INVERSIONES GRUPO SAS</t>
  </si>
  <si>
    <t>Gladys Rubiela Ramirez Gomez</t>
  </si>
  <si>
    <t>Leonela Lemos Quiroga</t>
  </si>
  <si>
    <t>JOHN JAIRO GALLEGO GIL</t>
  </si>
  <si>
    <t>Juan Pablo Medina Gutiérrez</t>
  </si>
  <si>
    <t>CAPATECH (capacitacion)</t>
  </si>
  <si>
    <t>COMPRAVENTA DE DOS MOTOCICLETAS BAJO EL MANDATO SIN REPRESENTACION DEL CONTRATO INTERADMINISTRATIVO No CI2024008 SUSCRITO CON EL MUNICIPIO DE SALGAR ANTIOQUIA</t>
  </si>
  <si>
    <t>Contrato de prestación de servicios profesionales como apoyo administrativo y Financiero para dar cumplimiento a las obligaciones derivadas del contrato Interadministrativo No. 4600015805 de 2023 suscrito entre RENTING DE ANTIOQUIA – RENTAN y el DEPARTAMENTO DE ANTIOQUIA – SECRETARIA DE SEGURIDAD Y JUSTICIA”.</t>
  </si>
  <si>
    <t>Prestación de servicios como profesional de apoyo en Seguridad y Salud en el Trabajo, para la ejecución y cumplimiento de las obligaciones derivadas del Contrato interadministrativo No. 4600015805 de 2023, suscrito entre RENTING DE ANTIOQUIA – RENTAN y el DEPARTAMENTO DE ANTIOQUIA – SECRETARÍA DE SEGURIDAD Y JUSTICIA</t>
  </si>
  <si>
    <t>Prestación de servicios como Profesional como Ingeniero Electricista, para dar cumplimiento a las obligaciones derivadas del Contrato Interadministrativo No. 4600015805 de 2023, suscrito entre RENTING DE ANTIOQUIA – RENTAN y el DEPARTAMENTO DE ANTIOQUIA – SECRETARÍA DE SEGURIDAD Y JUSTICIA</t>
  </si>
  <si>
    <t>Servicios profesionales y de apoyo como Ingeniero Civil Junior para la ejecucion y
cumplimiento a las obligaciones derivadas del Contrato Interadministrativo No.
4600015805 de 2023, suscrito entre RENTING DE ANTIOQUIA - RENTAN y el
DEPARTAMENTO DE ANTIOQUIA - SECRETARIA DE SEGURIDAD Y JUSTICIA.</t>
  </si>
  <si>
    <t>CAPACITACIÓN AL PERSONAL DE RENTAN DE LAS LICENCIAS DE MICROSOFT OFFICE 365 Y LOS SERVIDORES DE MICROSOFT AZURE PARA RENTING ANTIOQUIA</t>
  </si>
  <si>
    <t>VOL MAQ</t>
  </si>
  <si>
    <t xml:space="preserve">Bibiana Garcia </t>
  </si>
  <si>
    <t xml:space="preserve">LA GRANJA San Pedro </t>
  </si>
  <si>
    <t>INGEALQUIPOS</t>
  </si>
  <si>
    <t>SERVICIO DE ARRENDAMIENTO DE MAQUINARIA AMARILLA Y/O VEHICULOS 
PESADOS, PREFERENTEMENTE EN LAS SUBREGIONES DEL SUROESTE, 
ORIENTE, VALLE DE ABURRA Y MAGDALENA MEDIO EN MARCO DE LA CORRECTA 
EJECUCIÓN DEL CONTRATO INTERADMINISTRATIVO No 4600017253 CELEBRADO 
ENTRE LA EICE RENTING DE ANTIOQUIA – RENTAN Y EL DEPARTAMENTO DE 
ANTIOQUIA</t>
  </si>
  <si>
    <t>PRESTACION DE SERVICIOS PROFESIONALES PARA BRINDAR APOYO EN LA
GESTION DE LA HABILITACION DE LA ENTIDAD COMO EJECUTORA DE
RECURSOS PROVENIENTES DEL SISTEMA GENERAL DE REGALIAS Y EN LA
PUESTA EN MARCHA DE LAS PLATAFORMAS REQUERIDAS PARA OPERAR
DICHOS RECURSOS</t>
  </si>
  <si>
    <t>SERVICIO DE ARRENDAMIENTO DE MAQUINARIA AMARILLA Y PESADA Y/O
VEHICULOS EN EL EN MARCO DEL CONTRATO INTERADMINISTRATIVO
NUMERO 171 DE 2024</t>
  </si>
  <si>
    <t>CONSTRUCCIÓN DE OBRAS HIDRÁULICAS E IMPLEMENTACIÓN DEL PLAN DE CIERRE, CLAUSURA Y RESTAURACIÓN AMBIENTAL DEL SITIO DE DISPOSICIÓN FINAL DE RESIDUOS SÓLIDOS ACTUAL Y CONSTRUCCIÓN DE UN (1) VASO TRANSITORIO PARA DISPOSICIÓN FINAL DE RESIDUOS SÓLIDOS EN EL MUNICIPIO DE VIGÍA DEL FUERTE</t>
  </si>
  <si>
    <t>OSS &amp; TRANS (ORIENTE)</t>
  </si>
  <si>
    <t>EXCAVA (SUROESTE)</t>
  </si>
  <si>
    <t>ASCECOM (NORDESTE Y MAGDALENA MEDIO)</t>
  </si>
  <si>
    <t>ALMACEN Y LABORATORIOS DIESEL MEDELLIN ELECTRONIC S.A.S (URABA)</t>
  </si>
  <si>
    <t>PAKITIERRAS (SUR OESTE)</t>
  </si>
  <si>
    <t>CARLOS ROMAN (ORIENTE)</t>
  </si>
  <si>
    <t>INCOMAQ (OCCIDENTE)</t>
  </si>
  <si>
    <t>LA GRANJA (NORTE Y BAJO CAUCA)</t>
  </si>
  <si>
    <t>BAJO TIERRA CONSTRUCCION Y MINERIA S.A</t>
  </si>
  <si>
    <t>FC Y FC (OCCIDENTE)FRONTINO</t>
  </si>
  <si>
    <t>VERONICA TORRES RIOS</t>
  </si>
  <si>
    <t>EXPLANAN</t>
  </si>
  <si>
    <t>FATIMA CONSTRUCTORES</t>
  </si>
  <si>
    <t>UNION TEMPORAL VIGIA 2024 (Intv. Vigiía)</t>
  </si>
  <si>
    <t>Maria Clara</t>
  </si>
  <si>
    <t>Joseph Skynner Hernandez</t>
  </si>
  <si>
    <t>JUAN ESTEBAN RODRIGUEZ</t>
  </si>
  <si>
    <t>DIANA RIVAS</t>
  </si>
  <si>
    <t>ANA MARIA MONTOYA</t>
  </si>
  <si>
    <t xml:space="preserve">LIBISTON OSPINA RESTREPO </t>
  </si>
  <si>
    <t>LORENA VALLEJO</t>
  </si>
  <si>
    <t>la GRANJA (DAGRAN)</t>
  </si>
  <si>
    <t>ELECTRO DIESEL (DAGRAN)</t>
  </si>
  <si>
    <t>CARLOS ROMAN (DAGRAN)</t>
  </si>
  <si>
    <t>SERVICIO DE ARRENDAMIENTO DE MAQUINARIA AMARILLA Y/O VEHICULOS PESADOS, PREFERENTEMENTE EN LAS SUBREGIÓN DEL ORIENTE DE ANTIOQUIA ZONA 1</t>
  </si>
  <si>
    <t>SERVICIO DE ALQUILER DE MAQUINARIA AMARILLA Y/O VEHÍCULOS PESADOS, PREFERENTEMENTE EN LA SUBREGION DEL SUROESTE DE ANTIOQUIA ZONA 1.</t>
  </si>
  <si>
    <t>SERVICIO DE ARRENDAMIENTO DE MAQUINARIA AMARILLA Y/O VOLQUETAS,
VEHICULOS PESADOS, PREFERENTEMENTE EN LA SUBREGION DEL MAGDALENA
MEDIO Y EL NORDESTE ANTIOQUENO</t>
  </si>
  <si>
    <t>SERVICIO DE ARRENDAMIENTO DE MAQUINARIA AMARILLA Y/O VEHICULOS PESADOS, PREFERENTEMENTE EN LAS SUBREGIÓN DEL URABÁ ANTIOQUEÑO</t>
  </si>
  <si>
    <t>“SERVICIO DE ALQUILER DE MAQUINARIA AMARILLA Y/O VEHÍCULOS PESADOS, PREFERENTEMENTE EN LA SUBREGION DEL SUROESTE DE ANTIOQUIA ZONA 2.”</t>
  </si>
  <si>
    <t>SERVICIO DE ARRENDAMIENTO DE MAQUINARIA AMARILLA Y/O VEHICULOS PESADOS, PREFERENTEMENTE EN LAS SUBREGIÓN DEL ORIENTE DE ANTIOQUIA ZONA 2</t>
  </si>
  <si>
    <t>SERVICIO DE ARRENDAMIENTO DE MAQUINARIA AMARILLA Y/O VOLQUETAS,
VEHICULOS PESADOS, PREFERENTEMENTE EN LA SUBREGION DEL OCCIDENTE
DE ANTIOQUIAZONA1</t>
  </si>
  <si>
    <t>“SERVICIO DE ARRENDAMIENTO DE MAQUINARIA AMARILLA Y/O VEHICULOS
PESADOS, PREFERENTEMENTE EN LAS SUBREGION DEL NORTE, BAJO
CAUCA. EN EL DEPARTAMENTO DE ANTIOQUIA</t>
  </si>
  <si>
    <t>“SERVICIO DE ALQUILER DE MAQUINARIA AMARILLA Y/O VOLQUETAS, VEHÍCULOS PESADOS, PREFERENTEMENTE EN LA SUBREGION DEL OCCIDENTE DE ANTIOQUIA ZONA 2”</t>
  </si>
  <si>
    <t>Prestación de servicios de apoyo a la gestión administrativa y financiera para el correcto desarrollo de las actividades de la Subgerencia Administrativa y Financiera de Renting de Antioquia, EICE, Rentan.</t>
  </si>
  <si>
    <t>SERVICIO DE ARRENDAMIENTO DE MAQUINARIA AMARILLA Y/O VEHICULOS PESADOS, PREFERENTEMENTE EN LAS SUBREGIÓN DEL ORIENTE DE ANTIOQUIA ZONA 3.</t>
  </si>
  <si>
    <t>SERVICIO DE ARRENDAMIENTO DE MAQUINARIA AMARILLA Y/O VEHICULOS PESADOS, PREFERENTEMENTE EN LAS SUBREGIÓN DEL VALLE DE ABURRÁ ZONA 2.</t>
  </si>
  <si>
    <t xml:space="preserve">	INTERVENTORÍA ADMINISTRATIVA, AMBIENTAL, FINANCIERA Y TÉCNICA PARA LA CONSTRUCCIÓN DE OBRAS HIDRÁULICAS E IMPLEMENTACIÓN DEL PLAN DE CIERRE, CLAUSURA Y RESTAURACIÓN AMBIENTAL DEL SITIO DE DISPOSICIÓN FINAL DE RESIDUOS SÓLIDOS ACTUAL Y CONSTRUCCIÓN DE UN (1) VASO TRANSITORIO PARA DISPOSICIÓN FINAL DE RESIDUOS SÓLIDOS EN EL MUNICIPIO DE VIGÍA DEL FUERTE</t>
  </si>
  <si>
    <t>Prestacibn de servicios de servicios profesional come Ingeniera civii para e! desarrollo de las actividades propias del Contrato interadministrativo No. 4600017383 de 2024, con numeracibn interna Rentan 000738D, cuyo objeto es “Contrato Interadministrativo de administracibn delegada de recursos en cumpiimiento de brdenes o requerimientos de autoridades administrativas, judiciales y de control para el mejoramiento de la infraestructura fisica de sedes educativas del Departamento de Antioquia.1'.</t>
  </si>
  <si>
    <t>Prestacibn de servicios profesionales como Ingeniero Civil para el apoyo en la gestibn, ejecucion y cumplimiento de las obligaciones derivadas del Contrato Interadministrativo No. 4600015805 de 2023, suscrito entre RENTING DE ANTIOQUIA - RENTAN y el DEPARTAMENTO DE ANTIOQUIA - SECRETARIA DE SEGURIDAD Y JUSTICIA. z</t>
  </si>
  <si>
    <t>Prestacion de servicios de a'poyo a la gestion para la ejecucion y cumplimiento de las obligaciones derivadas del Contrato Interadministrativo No. 46p0015805 de 2023, suscrito entre RENTING DE ANTIOQUIA - RENTAN y el DEPARTAMENTO DE ANTIOQUIA - SECRETARIA DE SEGURIDAD Y JUSTICIA.</t>
  </si>
  <si>
    <t>Prestacion de servicios profesionales, como Profesional Juridico para la ejecucion y cumplimiento a las obligaciones derivadas del Contrato Interadministrativo No. 4600017383 de 2024, suscrito entre RENTING DE ANTIOQUIA - RENTAN y el DEPARTAMENTO DE ANTIOQUIA - SECRETARIA DE EDUCACION.</t>
  </si>
  <si>
    <t>Contrato de Prestacion de servicios profesionales como constructor civil para
. la ejecucion y cumplimiento de las obligaciones derivadas del Contrato
Interadministrativo No. 24MA113B1761 de 2024, suscrito entre RENTING DE
ANTIOQUIA - RENTAN y e! DEPARTAMENTO DE ANTIOQUIA- GERENCIA
■ DE SERVICIOS PUBLICOS</t>
  </si>
  <si>
    <t>ontrato de Prestacidn de servicios profesionales como Profesional Social para la ejecucion y cumplimiento de las obligaciones derivadas del Contrato Interadministrativo No. 24MA113B1761 de 2024, suscrito entre RENTING DE ANTIOQUIA - RENTAN y el DEPARTAMENTO DE ANTIOQUIA - GERENCIA DE SERVICIOS PUBLICOS.</t>
  </si>
  <si>
    <t>“SERVICIO DE ARRENDAMIENTO DE MAQUINARIA AMARILLA Y/O VEHICULOS PESADOS, PREFERENTEMENTE EN LAS SUBREGIONES DEL OCCIDENTE Y NORTE EN EL MARCO DE LA CORRECTA EJECUCIÓN DEL CONTRATO INTERADMINISTRATIVO No 4600017253 CELEBRADO ENTRE LA EICE RENTING DE ANTIOQUIA – RENTAN Y EL DEPARTAMENTO ADMINISTRATIVO PARA LA GESTIÓN DEL RIESGO DE DESASTRES DE ANTIOQUIA (DAGRAN)”</t>
  </si>
  <si>
    <t>“SERVICIO DE ARRENDAMIENTO DE MAQUINARIA AMARILLA Y/O VEHICULOS PESADOS, PREFERENTEMENTE EN LA SUBREGION DEL URABA EN MARCO DE LA CORRECTA EJECUCIÓN DEL CONTRATO INTERADMINISTRATIVO No 4600017253 CELEBRADO ENTRE LA EICE RENTING DE ANTIOQUIA – RENTAN Y EL DEPARTAMENTO ADMINISTRATIVO PARA LA GESTIÓN DEL RIESGO DE DESASTRES DE ANTIOQUIA (DAGRAN)</t>
  </si>
  <si>
    <t>“SERVICIO DE ARRENDAMIENTO DE MAQUINARIA AMARILLA Y/O VEHICULOS PESADOS, PREFERENTEMENTE EN MUNICIPIO DE MONTEBELLO UBICADO EN LA SUBREGIÓN SUROESTE DE ANTIOQUIA, EN MARCO DE LA CORRECTA EJECUCIÓN DEL CONTRATO INTERADMINISTRATIVO No 4600017253 CELEBRADO ENTRE LA EICE RENTING DE ANTIOQUIA – RENTAN Y EL DEPARTAMENTO ADMINISTRATIVO PARA LA GESTIÓN DEL RIESGO DE DESASTRES DE ANTIOQUIA (DAGRAN)</t>
  </si>
  <si>
    <t>PROYEKTA CONSULTORES S.A.S  (Intv. educación)</t>
  </si>
  <si>
    <t>UNION TEMPORAL G2 (Placas blancas)</t>
  </si>
  <si>
    <t>Johan Albeiro Sánchez Sánchez</t>
  </si>
  <si>
    <t>Joseph Skynner Hernández</t>
  </si>
  <si>
    <t>DEIBY STIVENT BERTEL TABORDA</t>
  </si>
  <si>
    <t xml:space="preserve">COMFENALCO </t>
  </si>
  <si>
    <t>PAULA ANDREA RESTREPO GRISALES</t>
  </si>
  <si>
    <t xml:space="preserve">PABLO CESAR ARISTIZABAL VASQUEZ </t>
  </si>
  <si>
    <t>EXCAVACIONES + CONSTRUCCION SAS</t>
  </si>
  <si>
    <t>CHICAMOCHA Y FIRAVITOBA USOCHICAMOCHA</t>
  </si>
  <si>
    <t>MARIA ALEJANDRA PEREZ CASTRO</t>
  </si>
  <si>
    <t>Prestacion del servicio de transporte terrestre automotor en el marco del contrato Interadministrativo No 4600017410 de 2024</t>
  </si>
  <si>
    <t>Prestacion de servicios profesionales como apoyo a la coordination para el desarrollo de las actividades propias
del Contrato Interadministrativo No. C.I.A.D 066-2024 suscrito entre RENTING DE ANTIOQUIA - RENTAN y el
INSTITUTO DE CULTURA V PATRIMONIO DE ANTIOQUIA, cuyo objeto es "la administration delegada de
recursos destinados a llevar a cabo actividades de mantenimiento corrective y preventive, asi como adecuaciones
locativas del Palacio de la Cultura Rafael Uribe Uribe, Bien de Interes Cultural (BIC) a nivel national y sede del
Instituto de Cultura y Patrimonio de Antioquia.</t>
  </si>
  <si>
    <t>Prestación de servicios profesionales especializados para brindar acompañamiento jurídico en las actividades requeridas por la secretaria general de Renting de Antioquia – Rentan.</t>
  </si>
  <si>
    <t>PRESTACIÓN DEL SERVICIO PARA LA EJECUCIÓN DE LAS ACTIVIDADES DEL PLAN DE BIENESTAR SOCIAL, ESTÍMULOS E INCENTIVOS PARA LOS SERVIDORES PÚBLICOS DE RENTING DE ANTIOQUIA EICE-RENTAN</t>
  </si>
  <si>
    <t>Prestación de servicios profesionales especializados para la asesoría tributaria y presupuestal, de conformidad con las disposiciones legales vigentes y de acuerdo con la naturaleza jurídica de la Empresa Renting de Antioquia, EICE, Rentan</t>
  </si>
  <si>
    <t>Prestación de servicios de apoyo a la gestión como profesional en construcción civil para el área de ejecución de proyectos de Renting de Antioquia – RENTAN.</t>
  </si>
  <si>
    <t>Prestación de servicios profesionales para el apoyo jurídico de la oficina de control interno de RENTING DE ANTIOQUIA, EICE - RENTAN.</t>
  </si>
  <si>
    <t>Gladys Ramirez Gomez</t>
  </si>
  <si>
    <t>Contrato de prestación de servicios profesionales como Personal de Apoyo Administrativo para dar cumplimiento a las obligaciones derivadas de los diferentes proyectos suscritos por RENTAN.</t>
  </si>
  <si>
    <t xml:space="preserve">Sebastián Balvin </t>
  </si>
  <si>
    <t>SOTARCO S.A.S (Obra educación)</t>
  </si>
  <si>
    <t>JOSE ELIECER MARTINEZ CANO</t>
  </si>
  <si>
    <t>EZGOM S.A.S (Consultoría educación)</t>
  </si>
  <si>
    <t>CARLOS ROMAN</t>
  </si>
  <si>
    <t xml:space="preserve"> Contrato de Prestación de servicios profesionales como Profesional en Gestión de Proyectos, para dar cumplimiento a las obligaciones derivadas del Contrato Interadministrativo No. 24MA113B1761 de 2024, suscrito entre RENTING DE ANTIOQUIA – RENTAN y el DEPARTAMENTO DE ANTIOQUIA – GERENCIA DE SERVICIOS PÚBLICOS.</t>
  </si>
  <si>
    <t>MANTENIMIENTO, REPOSICIÓN Y MEJORAMIENTO DE LA INFRAESTRUCTURA FÍSICA DE SEDES EDUCATIVAS DEL DEPARTAMENTO DE ANTIOQUIA</t>
  </si>
  <si>
    <t>Consultoría para estudios y diseños para la reposición total del centro educativo rural pitamorrial sede changas del municipio de necoclí, departamento de antioquia</t>
  </si>
  <si>
    <t>Prestación de servicios profesionales para brindar acompañamiento al proceso TI y seguridad informática en la empresa Renting de Antioquia.</t>
  </si>
  <si>
    <t xml:space="preserve">MANTENIMIENTO PREVENTIVO Y CORRECTIVO CON SUMINISTRO DE REPUESTOS, MANO DE OBRA Y DEMÁS ACTIVIDADES COMPLEMENTARIAS AL PARQUE AUTOMOTOR DE RENTING DE ANTIOQUIA- EICE </t>
  </si>
  <si>
    <t>CENTRO DE DIANOSTICO DEL ORIENTE</t>
  </si>
  <si>
    <t>REVISIÓN TECNO MECÁNICA Y DE GASES AL PARQUE AUTOMOTOR DE RENTING DE ANTIOQUIA-EICE</t>
  </si>
  <si>
    <t xml:space="preserve">NAUN ANTONIO DUQUE OSPINA </t>
  </si>
  <si>
    <t>CGV DOTACIONES</t>
  </si>
  <si>
    <t>CORPORACION BALBOA</t>
  </si>
  <si>
    <t>EQUIPOS VIAS Y EXCAVACIONES ZONA 3</t>
  </si>
  <si>
    <t>IMDUCOP BELLO</t>
  </si>
  <si>
    <t>AGENCIAUTO S.AVEHICULO SEGOVIA</t>
  </si>
  <si>
    <t xml:space="preserve">WILSON ALFONSO AGUDELO ROJAS </t>
  </si>
  <si>
    <t>P&amp;C PINTURAS Y COLORES S.A.S</t>
  </si>
  <si>
    <t>prestación de servicios profesionales especializado para brindar acompañamiento a los procesos contractuales en sus distintas etapas, a las dependencias de la entidad y apoyar la estructuración de los procesos y procedimientos que requiera Renting de Antioquia-Rentan</t>
  </si>
  <si>
    <t>SUMINISTRO DE SEÑALIZACIÓN DE LOS FRENTES DE OBRA Y SITIOS TEMPORALES EN EL DESARROLLO DE LAS ACTIVIDADES REQUERIDAS PARA LA OPERACIÓN DE RENTING DE ANTIOQUIA EICE – RENTAN</t>
  </si>
  <si>
    <t>SUMINISTRO DE DOTACION Y ELEMENTOS DE PROTECCION PARA EL PERSONAL PROFESIONAL, TECNICO Y OPERATIVO EN EL DESARROLLO DE LAS ACTIVIDADES REQUERIDAS PARA LA OPERACION DE RENTING DE ANTIOQUIA EICE-RENTAN</t>
  </si>
  <si>
    <t xml:space="preserve">EJECUCIÓN DE SERVICIOS DE OPERACIÓN LOGISTICA INTEGRAL, PARA DAR CUMPLIMIENTO A LAS ACTIVIDADES DE RENTING DE ANTIOQUIA EICE, RENTAN Y AL CONTRATO INTERADMINISTRATIVO NO.4600017386 SUSCRITO CON EL DEPARTAMENTO DE ANTIOQUIA- SECRETARIA DE INFRAESTRUCTURA FÍSICA.   </t>
  </si>
  <si>
    <t>SERVICIO DE ALQUILER DE MAQUINARIA AMARILLA Y/O VOLQUETAS, VEHÍCULOS PESADOS, PREFERENTEMENTE EN LA SUBREGION DEL SUROESTE DE ANTIOQUIA ZONA 3.</t>
  </si>
  <si>
    <t>ARRENDAR EQUIPOS DE IMPRESIÓN Y ESCÁNER PARA LA ATENCIÓN DEL CONTRATO INTERADMINISTRATIVO No 0568 DE 2024, SUSCRITO ENTRE MUNICIPIO DE BELLO Y LA EMPRESA RENTING DE ANTIOQUIA</t>
  </si>
  <si>
    <t>COMPRAVENTA DE VEHÍCULO TIPO VAN ADAPTADO PARA EL TRANSPORTE DE PERSONAS PRIVADAS DE LA LIBERTAD BAJO EL MANDATO SIN REPRESENTACIÓN DEL CONTRATO INTERADMINISTRATIVO NO SG-CAD-0017-2024 CON EL MUNICIPIO DE SEGOVIA</t>
  </si>
  <si>
    <t xml:space="preserve">Prestación de servicios de apoyo a la gestión como auxiliar administrativo para las actividades requeridas en la secretaria general y la dirección contractual de Renting de Antioquia – Rentan </t>
  </si>
  <si>
    <t>Prestación de servicios de apoyo a la gestión para la ejecución y cumplimiento de las obligaciones derivadas del Contrato Interadministrativo No. 4600017410 de 2024, suscrito entre RENTING DE ANTIOQUIA – RENTAN y el DEPARTAMENTO DE ANTIOQUIA – SECRETARÍA DE SUMINISTROS Y SERVICIOS.</t>
  </si>
  <si>
    <t>REALIZACIÓN DE LOS TRABAJOS DE SEÑALIZACION VERTICAL Y HORIZONTAL EN LA INFRAESTRUCTURA VIAL DEL DEPARTAMENTO DE ANTIOQUIA</t>
  </si>
  <si>
    <t>PRESTACIÓN DE SERVICIOS DE APOYO A LA GESTIÓN PARA ACOMPAÑAR EL DIAGNÓSTICO DEL ESTADO ACTUAL DE LAS PUBLICACIONES CONTRACTUALES DE LA VIGENCIA 2024 Y SOPORTAR A LA ENTIDAD EN LA ACTUALIZACIÓN DE LOS EVENTOS QUE SEAN REQUERIDOS EN LA PLATAFORMA SECOP II Y GESTIÓN TRANSPARENTE</t>
  </si>
  <si>
    <t>ECOTRANSA S.A.S</t>
  </si>
  <si>
    <t>Wbeimar Yulian Bustamante Osorio</t>
  </si>
  <si>
    <t>LIBISTON OSPÍNA RESTREPO</t>
  </si>
  <si>
    <t>RIPEL PROVEEDURIA Y CONSTRUCCIONES S.A.S.</t>
  </si>
  <si>
    <t>JOHAN ANDRES VELEZ OCAMPO</t>
  </si>
  <si>
    <t>PRESTACIÓN DE SERVICIOS PARA LA RECOLECCIÓN, TRANSPORTE Y DISPOSICIÓN FINAL DE RESIDUOS PELIGROSOS Y ESPECIALES GENERADOS POR RENTAN EICE EN LA EJECUCIÓN DE SU ACTIVIDAD.</t>
  </si>
  <si>
    <t>Prestación de servicios como Tecnólogo ambiental para la terminación del Contrato No. 23AS113B1645 de 2023 suscrito entre RENTING DE ANTIOQUIA EICE RENTAN y La Gobernación de Antioquia.</t>
  </si>
  <si>
    <t>Prestación de servicios de apoyo a la gestión como Profesional en Construcción Civil para la terminación del contrato No. 23AS113B1645 de 2023, suscrito entre RENTING DE ANTIOQUIA - RENTAN y La Gerencia de Servicios Públicos de la Gobernación de Antioquia.</t>
  </si>
  <si>
    <t>SUMINISTRO DE PERSONAL PROFESIONAL, TÉCNICO Y OPERATIVO REQUERIDO PARA BRINDAR APOYO EN EL ADECUADO CUMPLIMIENTO DE LOS DIFERENTES CONTRATOS CELEBRADOS POR RENTING DE ANTIOQUIA EICE, EN RELACIÓN CON LA GESTIÓN INTEGRAL DEL MANTENIMIENTO, ALQUILER Y OPERACIÓN DE MAQUINARIA AMARILLA</t>
  </si>
  <si>
    <t>Prestación de Servicios de mantenimiento correctivo maquina escalera COBRA 104 VIN#44KFT6488BWZ22109 perteneciente a bomberos Medellin, en cumplimiento del contrato interadministrativo N°4600100040.</t>
  </si>
  <si>
    <t>Prestación de servicios profesionales como ingeniería sanitaria, además de brindar soporte en la revisión de los productos necesarios para la viabilización de los proyectos, para dar cumplimiento de las obligaciones derivadas del Contrato Interadministrativo No. 23MA113B1287 de 2023, celebrado entre el DEPARTAMENTO DE ANTIOQUIA - GERENCIA DE SERVICIOS PÚBLICOS y RENTING DE ANTIOQUIA – RENTAN</t>
  </si>
  <si>
    <t>04/07/2024 </t>
  </si>
  <si>
    <t>HERLIMA SAS</t>
  </si>
  <si>
    <t>VEHICULO SALGAR (GECOLSA S.A)</t>
  </si>
  <si>
    <t>Suministro de combustible, aceites, grasas y lubricantes necesarios para la operatividad de maquinaria, vehículos y equipos en el Municipio de Andes, para dar cumplimiento al objeto del Contrato Interadministrativo No 4600016951 de 2024 y funcionamiento de Renting de Antioquia – RENTAN, así como otros proyectos de la empresa.</t>
  </si>
  <si>
    <t>“COMPRA VENTA DE RETROEXCAVADORA PARA FORTALECER LAS ACTIVIDADES OPERATIVAS DE LA ADMINISTRACIÓN MUNICIPAL BAJO LAS CONDICIONES ESTABLECIDAS EN EL CONTRATO INTERADMINISTRATIVO C.I 2024004 DE 2024 SUSCRITO CON EL MUNICIPIO DEL SALGAR.”</t>
  </si>
  <si>
    <t xml:space="preserve">DON WEB </t>
  </si>
  <si>
    <t xml:space="preserve">La Previsora S. A compañía de seguros </t>
  </si>
  <si>
    <t xml:space="preserve">Axa Colpatria Seguros S.A </t>
  </si>
  <si>
    <t xml:space="preserve">Compañía Mundial de Seguros S.A </t>
  </si>
  <si>
    <t xml:space="preserve">Aseguradora Solidaria de Colombia </t>
  </si>
  <si>
    <t>Adquisición del dominio, hosting y certificación SSL del portal https://rentan.com.co/ de RENTING DE ANTIOQUIA- RENTAN- EICE.</t>
  </si>
  <si>
    <t>AMPARAR LAS PÉRDIDAS O DAÑOS QUE SUFRAN LOS VEHÍCULOS DE PROPIE-DAD, INTERÉS O QUE SE ENCUENTREN BAJO LA TENENCIA Y/O CONTROL DEL TOMADOR O POR LOS QUE LEGALMENTE O A CUALQUIER TITULO SEA RES-PONSABLE DE RENTING DE ANTIOQUIA - RENTAN, ASÍ COMO LA RESPONSABILI-DAD CIVIL EXTRACONTRACTUAL GENERADA POR DAÑOS O LESIONES A TER-CEROS OCASIONADOS POR TALES VEHÍCULOS DENTRO DEL TERRITORIO CO-LOMBIANO O EN CUALQUIER PAÍS QUE SE ENCUENTRE VIGENTE EN EL PACTO ANDINO Y VENEZUELA.</t>
  </si>
  <si>
    <t>Programa de seguros (DIRECTORES &amp; ADMINISTRADORES) para la protección de los intereses patrimoniales de RENTING DE ANTIOQUIA, EICE - RENTAN., e indemnizar a la empresa ante la ocurrencia de algún riesgo asegurado de acuerdo a las condiciones particu-lares y generales de la Póliza.</t>
  </si>
  <si>
    <t>Programa de seguros (RESPONSABILIDAD CIVIL EXTRACONTRACTUAL, MANEJO GLOBAL SECTOR OFICIAL, TODO RIESGO DAÑOS MATERIALES ENTIDADES ESTATALES Y TODO RIESGO PARA MAQUINARIA Y EQUIPO) para la protección de los intereses patrimoniales de RENTING DE ANTIOQUIA, EICE - RENTAN., e indemnizar a la empresa ante la ocurrencia de algún riesgo asegurado de acuerdo a las condiciones particulares y generales de la Póliza.</t>
  </si>
  <si>
    <t>SEGURO CONTRA RIESGOS QUE IMPLIQUEN MENOSCABO DE FONDOS Y BIE-NES CAUSADOS POR SUS SERVIDORES PÚBLICOS POR ACTOS U OMISIONES, QUE SE TIPIFIQUEN COMO DELITOS DE MANEJO DE BIENES CONTRA LA ADMI-NISTRACIÓN PÚBLICA O FALLOS CON RESPONSABILIDAD FISCAL.</t>
  </si>
  <si>
    <t>$43.621.847</t>
  </si>
  <si>
    <t> $87.255.732</t>
  </si>
  <si>
    <t>INTERVENTORI'A ADMINISTRATIVA, AMBIENTAL, FINANCIERA Y TECNICA PARA LAS OBRAS DE MANTENIMIENTO, REPOSICION Y MEJORAMIENTO DE LA INFRAESTRUCTURA FtSICA DE SEDES
EDUCATIVAS DEL DEPARTAMENTO DE ANTIOQUIA</t>
  </si>
  <si>
    <t>SUPERVISION</t>
  </si>
  <si>
    <t>JUAN FERNANDO VANEGAS</t>
  </si>
  <si>
    <t>YESSICA MIRANDA GUEVARA</t>
  </si>
  <si>
    <t>JONNY ALEJANDRO MARIACA</t>
  </si>
  <si>
    <t>SARA CAROLINA TEJADA</t>
  </si>
  <si>
    <t xml:space="preserve">JOHN JAIRO  ORTIZ </t>
  </si>
  <si>
    <t>DAVID HERNANDEZ URREGO</t>
  </si>
  <si>
    <t>Catalina Atehortua Arenas y Elkin Dario Escobar Herrera</t>
  </si>
  <si>
    <t xml:space="preserve">DIANA PINTO GAVIRIA </t>
  </si>
  <si>
    <t>ELKIN DARIO ESCOBAR HERRERA</t>
  </si>
  <si>
    <t>VIVIANA MARIA GAVIRIA SALAZAR</t>
  </si>
  <si>
    <t>CATALINA ATEHORTUA ARENAS</t>
  </si>
  <si>
    <t>ALFREDO JOSÉ GIL SÁNCHEZ</t>
  </si>
  <si>
    <t>JAMER GALLEGO GIRALDO</t>
  </si>
  <si>
    <t xml:space="preserve">LUZ EDILIA LOPEZ VAHOS </t>
  </si>
  <si>
    <t>JUAN DIEGO AGUIRRE LONDOÑO</t>
  </si>
  <si>
    <t>JULIE FERNANDEZ GALLEGO</t>
  </si>
  <si>
    <t>JUAN CAMILO SANCHEZ</t>
  </si>
  <si>
    <t xml:space="preserve">DIANA PINTO Y JUAN CAMILO SANCHEZ </t>
  </si>
  <si>
    <t>20250129 SIN FIRMA</t>
  </si>
  <si>
    <t xml:space="preserve">DEIBY STIVENT BERTEL TABORDA </t>
  </si>
  <si>
    <t xml:space="preserve">JOSE ELIECER MARTINEZ CANO </t>
  </si>
  <si>
    <t>ANNY JULIETH ORTIZ ORTIZ</t>
  </si>
  <si>
    <t>OCTAVIO DE JESUS BEDOYA HENAO</t>
  </si>
  <si>
    <t>UNE EPM TELECOMUNICACIONES</t>
  </si>
  <si>
    <t>CONTENEDORES DE ANTIOQUIA S.A.S</t>
  </si>
  <si>
    <t>CONSTRUCTORA GRUPO COLVIVA S.A.S.</t>
  </si>
  <si>
    <t>FUNDACIÓN BERTA ARIAS DE BOTERO</t>
  </si>
  <si>
    <t>MARIA CAMILA GARCIA</t>
  </si>
  <si>
    <t>MARÍA ALEJANDRA PÉREZ CASTRO</t>
  </si>
  <si>
    <t xml:space="preserve">GLADYS RUBIELA RAMIREZ </t>
  </si>
  <si>
    <t>SEBASTIAN BALBIN VAHOS</t>
  </si>
  <si>
    <t>JUAN PABLO MEDINA GUTIERREZ</t>
  </si>
  <si>
    <t>JOSEPH SKINNER  HERNANDEZ</t>
  </si>
  <si>
    <t>MARGARITA BALZAN LONDOÑO</t>
  </si>
  <si>
    <t>CESAR LUIS GONZALEZ</t>
  </si>
  <si>
    <t>JOHN JAIRO GALLEGO</t>
  </si>
  <si>
    <t>CORE IP</t>
  </si>
  <si>
    <t>ESTEFANIA BETANCUR JARAMILLO</t>
  </si>
  <si>
    <t>ESTRUCTURADORES LEGALES S.A.S.</t>
  </si>
  <si>
    <t>LIBISTON OSPINA RESTREPO</t>
  </si>
  <si>
    <t xml:space="preserve">DAVID ANDRES NOHAVA </t>
  </si>
  <si>
    <t xml:space="preserve">LORENA VALLEJO </t>
  </si>
  <si>
    <t>JORGE ALCONIDES USUGA</t>
  </si>
  <si>
    <t xml:space="preserve">ANA MARIA MONTOYA </t>
  </si>
  <si>
    <t>DANSTORE (ASEO Y CAFETERIA)</t>
  </si>
  <si>
    <t xml:space="preserve">combustible Rosalba </t>
  </si>
  <si>
    <t>ARTE EXPRESS (PAPELERIA)</t>
  </si>
  <si>
    <t>IRON MOUNTAIN</t>
  </si>
  <si>
    <t>MARIA CLARA MERLANO</t>
  </si>
  <si>
    <t>EUROLLANTAS</t>
  </si>
  <si>
    <t>SEGURIDAD THOR LTDA</t>
  </si>
  <si>
    <t>BIOTA CONSULTING GROUP S.A.S</t>
  </si>
  <si>
    <t xml:space="preserve">JUAN ESTEBAN  BOTERO GARCIA </t>
  </si>
  <si>
    <t>WILMAR MONTILLA OCAMPO</t>
  </si>
  <si>
    <t xml:space="preserve">SUSANA GRISALEZ ARIAS </t>
  </si>
  <si>
    <t>FUNDACION FERROCARRIL DE ANTIOQUIA FFA</t>
  </si>
  <si>
    <t>TRANSPORTE HC SAS</t>
  </si>
  <si>
    <t xml:space="preserve">MAIRA ALEJANDRA LOPEZ CAÑABERAL </t>
  </si>
  <si>
    <t xml:space="preserve">BALBOA </t>
  </si>
  <si>
    <t>IBETH MARIA MUÑOZ</t>
  </si>
  <si>
    <t xml:space="preserve">JUAN DAVID MONTOYA </t>
  </si>
  <si>
    <t xml:space="preserve">KOMATSU COLOMBIA </t>
  </si>
  <si>
    <t>IMDUCOP ADMINISTRATIVO</t>
  </si>
  <si>
    <t>TEAM IT SAS</t>
  </si>
  <si>
    <t>JOHAN SANCHEZ</t>
  </si>
  <si>
    <t>DCM INGENIEROS CONSULTORES S.A.S</t>
  </si>
  <si>
    <t>CONSORCIO MEJORAMIENTO SUROESTE, INTEGRANTES: INGENIERIA TRANSPORTE Y MAQUINARIA S.A.S NIT 900.102.268-1 y MINOICA INGENIERÍA S.A.S NIT 901.848.505-6</t>
  </si>
  <si>
    <t>XCENCO SAFIX</t>
  </si>
  <si>
    <t>SILVIA MARYORI GALLO LOPEZ</t>
  </si>
  <si>
    <t>INGENIERIA Y CONSTRUCCIONES DEL CESAR SAS</t>
  </si>
  <si>
    <t xml:space="preserve">CONSORCIO MANTENIMIENTO ANTIOQUIA </t>
  </si>
  <si>
    <t xml:space="preserve">UNION TEMPORAL VIAS GUR </t>
  </si>
  <si>
    <t>CONSORCIO ORIENTE AP-BT 25 INTEGRADO POR: CONSTRUCCIONES AP S.A.S. EN REORGANIZACIÓN NIT 890.940.910-1 (Participación del 90%) y BAJOTIERRA CONSTRUCCION Y MINERÍA S.A. NIT 900.110.043-3 (Participación del 10%)</t>
  </si>
  <si>
    <t>CONSORCIO INTERVIAS ANTIOQUIA: INTEGRADO POR JERA INGENIERIA SAS NIT: 900510891-9 CON UNA PARTICIPACION DE 90% JUAN MANUEL SUAREZ OSAORIO NIT: 98639809-1.  CON UNA PARTICIPACIÓN DEL 10%.</t>
  </si>
  <si>
    <t>INTERVENTORÍA TÉCNICA, ADMINISTRATIVA, AMBIENTAL, FINANCIERA Y LEGAL PARA LA CONSERVACIÓN, MANTENIMIENTO, REHABILITACIÓN Y OBRAS COMPLEMENTARIAS DE LAS VÍAS EN LAS SUBREGIONES ORIENTE CERCANO, MAGDALENA MEDIO Y ORIENTE LEJANO DEL DEPARTAMENTO DE ANTIOQUIA</t>
  </si>
  <si>
    <t xml:space="preserve">CONSORCIO VIAS SUBREGION URABA </t>
  </si>
  <si>
    <t xml:space="preserve">SEGURYTECNIA DE COLOMBIA </t>
  </si>
  <si>
    <t>GYG DEVELOPMENT GROUP INTERNACIONAL</t>
  </si>
  <si>
    <t>CONSORCIO VIAS NORDESTE 2025</t>
  </si>
  <si>
    <t>MILENA OLAYA</t>
  </si>
  <si>
    <t>SINDY MUÑOZ VALLEJO</t>
  </si>
  <si>
    <t xml:space="preserve">JULIO CESAR  NEIRA </t>
  </si>
  <si>
    <t>CONSORCIO VIAL ANTIOQUIA 2025</t>
  </si>
  <si>
    <t>DISTRACOM</t>
  </si>
  <si>
    <t>LAURA LIZETH BEDOYA ARIAS</t>
  </si>
  <si>
    <t>VALENTINA MARSIGLIA MEJIA OK RP</t>
  </si>
  <si>
    <t>IBETHE VALENTINA RAMADA GIRALDO OK RP</t>
  </si>
  <si>
    <t>JASMIN ALEJANDRA MORALES PEREZ</t>
  </si>
  <si>
    <t xml:space="preserve">VALENTINA GIRALDO PUERTA </t>
  </si>
  <si>
    <t xml:space="preserve">LAURA CAMILA SÁNCHEZ TABARES  </t>
  </si>
  <si>
    <t>EDWIN LEANDRO SANMARTIN ALVAREZ</t>
  </si>
  <si>
    <t xml:space="preserve">ANDRÉS FELIPE LOPERA TORRES  </t>
  </si>
  <si>
    <t>HECTOR IVAN GIRALDO JARAMILLO</t>
  </si>
  <si>
    <t>RUTH ELENA QUICENO ROMERO</t>
  </si>
  <si>
    <t xml:space="preserve">LUZ DARY DAVID ROJAS </t>
  </si>
  <si>
    <t>ANGIE DANIELA CHAPARRO PÉREZ</t>
  </si>
  <si>
    <t>CARLOS DAVID CASTAÑO SOTO</t>
  </si>
  <si>
    <t>SANTIAGO ACEVEDO TORO</t>
  </si>
  <si>
    <t xml:space="preserve">IRLEY DE JESUS GONZALEZ ECHAVARRIA </t>
  </si>
  <si>
    <t>JUAN FERNANDO CASTAÑO ROMERO</t>
  </si>
  <si>
    <t xml:space="preserve">DEISY YULIANA HURTADO MONSALVE </t>
  </si>
  <si>
    <t>JYBET SORAYA MOSQUERA MOSQUERA</t>
  </si>
  <si>
    <t xml:space="preserve">HEIDY MARGARITA HERRERA ABAD  </t>
  </si>
  <si>
    <t xml:space="preserve">MILLERED MARCELA GARCIA ALMENDRALES </t>
  </si>
  <si>
    <t xml:space="preserve">JOSEGABRIEL CÁRDENAS BARCO </t>
  </si>
  <si>
    <t xml:space="preserve">ANDREA GARCÍA SALAZAR </t>
  </si>
  <si>
    <t>HERNAN DARIO ARBELAEZ DIEZ</t>
  </si>
  <si>
    <t>LAURA VIVÍANA ACEVEDO GONZÁLEZ</t>
  </si>
  <si>
    <t xml:space="preserve">VALENTINA ECHEVERRI ARIAS </t>
  </si>
  <si>
    <t>NICOLAS AUGUSTO GARCIA MONTOYA</t>
  </si>
  <si>
    <t>LUIS MIGUEL GOMEZ SANCHEZ</t>
  </si>
  <si>
    <t xml:space="preserve">LAURA CRISTINA ZULUAICA GALLEGO </t>
  </si>
  <si>
    <t xml:space="preserve">NATALIA ANDREA TAMAYO GUZMAN  </t>
  </si>
  <si>
    <t xml:space="preserve">VALENTINA BEDOYA LOPERA </t>
  </si>
  <si>
    <t xml:space="preserve">JHASSER ALEXIS URRUTIA CHALÁ </t>
  </si>
  <si>
    <t>ARLEY DE JESUS LOPEZ SALAS</t>
  </si>
  <si>
    <t>LINA MAILLIW JIMÉNEZ LOZANO</t>
  </si>
  <si>
    <t>LAURA MADRID LONDOÑO</t>
  </si>
  <si>
    <t xml:space="preserve">LEYANIS SOFIA RUIZ CARVAL </t>
  </si>
  <si>
    <t xml:space="preserve">JENNIFER DAYANA BOHORQEZ CAICEDO </t>
  </si>
  <si>
    <t>MARLON DAVID MENA OSPINA</t>
  </si>
  <si>
    <t xml:space="preserve">ANDRES FELIPE ZULUAICA GALLEGO </t>
  </si>
  <si>
    <t>WUALTER YESID CHAVERRA ROVIRA</t>
  </si>
  <si>
    <t xml:space="preserve">LILIANA MARIA BEDOYA CARDENAS </t>
  </si>
  <si>
    <t>KELLY JOHANA ARRAUTT HERRERA</t>
  </si>
  <si>
    <t>UNIÓN TEMPORAL N7</t>
  </si>
  <si>
    <t>MARTHA CECILIA SÁNCHEZ HENAO</t>
  </si>
  <si>
    <t>NATALIE ANDREA MUÑOZ ISAZA</t>
  </si>
  <si>
    <t xml:space="preserve">DIANAISABEL TORRES PÉREZ </t>
  </si>
  <si>
    <t>BRAYAN ALBERTO VARGAS GÓMEZ</t>
  </si>
  <si>
    <t>JOEL ANDRÉS LERMA PAZOS</t>
  </si>
  <si>
    <t>MARIA PAULA SUAREZ VILLEGAS</t>
  </si>
  <si>
    <t>LAURA CRISTINA OCHOA RESTREPO</t>
  </si>
  <si>
    <t xml:space="preserve">YAMIR ALEXANDER DE ÁVILA CÓRDOBA </t>
  </si>
  <si>
    <t>JAMINTON TRESPALACIOS CASTILLO</t>
  </si>
  <si>
    <t xml:space="preserve">MABEL VANESA ZAPATA GONZÁLEZ  </t>
  </si>
  <si>
    <t>JAIME CAMAÑO SAMPAYO</t>
  </si>
  <si>
    <t xml:space="preserve">JAINER MANUEL MENCO ACOSTA  </t>
  </si>
  <si>
    <t>LAURA HERNÁNDEZ SANTA</t>
  </si>
  <si>
    <t xml:space="preserve">CARLOS STEVEN BARRERA HINCAPIE  </t>
  </si>
  <si>
    <t xml:space="preserve">WALTER DANIEL ZULUAGA HURTADO </t>
  </si>
  <si>
    <t>NATALIA OROZCO PARRA</t>
  </si>
  <si>
    <t>JUAN LOPEZ GARCIA</t>
  </si>
  <si>
    <t>ROSARIO GONZALEZ</t>
  </si>
  <si>
    <t xml:space="preserve">JOHANA BOTERO ÁLVAREZ  </t>
  </si>
  <si>
    <t xml:space="preserve">SEBASTIÁN VÉLEZ AGUDELO  </t>
  </si>
  <si>
    <t xml:space="preserve">ESNEIDER MACHADO LUNA </t>
  </si>
  <si>
    <t>JONATHAN ELIECER DURÁN CARVAJAL</t>
  </si>
  <si>
    <t>LUZ MARIA ALVAREZ TABARES</t>
  </si>
  <si>
    <t>LINA MARÍA BETANCUR SALAZAR</t>
  </si>
  <si>
    <t>MANUELA VALLEJO VALENCIA</t>
  </si>
  <si>
    <t>GEOTERRA CONSULTORES GEOTECNICOS</t>
  </si>
  <si>
    <t xml:space="preserve">YEISON ANDRÉS OSPINA GOMEZ  </t>
  </si>
  <si>
    <t>Ingeniería y gestión vial SAS</t>
  </si>
  <si>
    <t>L&amp;L INGENIEROS CONSULTORES S.A.S</t>
  </si>
  <si>
    <t xml:space="preserve">SERGIO HUMBERTO BEDOYA </t>
  </si>
  <si>
    <t>VALENTINA ZULUAGA CASAS</t>
  </si>
  <si>
    <t>JORGE IVAN OSPINA JARAMILLO</t>
  </si>
  <si>
    <t>VANESSA RAMIREZ</t>
  </si>
  <si>
    <t>LUIS ANGEL MENA</t>
  </si>
  <si>
    <t>LAURA VALDERRAMA</t>
  </si>
  <si>
    <t xml:space="preserve">JUAN CAMILO RESTREPO ALVAREZ </t>
  </si>
  <si>
    <t>CDA IVESUR</t>
  </si>
  <si>
    <t>BALBOA DAGRAN</t>
  </si>
  <si>
    <t>PAQUITIERRAS</t>
  </si>
  <si>
    <t xml:space="preserve">F2X S.A.S. (FLYPASS) </t>
  </si>
  <si>
    <t>RESULTADOS EMPRESARIALES Y GERENCIALES AZ S.A.S</t>
  </si>
  <si>
    <t>JHONNY ALEXANDER MESA CIRO</t>
  </si>
  <si>
    <t>UNIVERSIDAD EIA</t>
  </si>
  <si>
    <t>MARIA ISABEL OBANDO</t>
  </si>
  <si>
    <t>JUAN  CARLOS CORDOBA HENAO</t>
  </si>
  <si>
    <t xml:space="preserve">UNIÓN TEMPORAL MANTENIMIENTO ORIENTE </t>
  </si>
  <si>
    <t>MATERIALES Y SERVICIOS</t>
  </si>
  <si>
    <t xml:space="preserve">CONFENALCO </t>
  </si>
  <si>
    <t>TIQUETES</t>
  </si>
  <si>
    <t>LAURA MARIN OSPINA</t>
  </si>
  <si>
    <t xml:space="preserve">CORPLANES </t>
  </si>
  <si>
    <t>FC Y FC S.A.S</t>
  </si>
  <si>
    <t>FACTURE</t>
  </si>
  <si>
    <t>CIMA OCUPACIONAL</t>
  </si>
  <si>
    <t>CONSULTORIA MOREIRA S.A.S</t>
  </si>
  <si>
    <t xml:space="preserve">GECOLSA </t>
  </si>
  <si>
    <t xml:space="preserve">CERTICAR </t>
  </si>
  <si>
    <t>COORPORACION BALBOA</t>
  </si>
  <si>
    <t>CONSTRUCCIONES DISEÑOS Y OBRAS CIVILES</t>
  </si>
  <si>
    <t>ZARAGOZA INTERVENTORIA</t>
  </si>
  <si>
    <t>JHOAN ANDRES VELEZ OCAMPO</t>
  </si>
  <si>
    <t> CARLOS ANDRES RAMIREZ RESTREPO</t>
  </si>
  <si>
    <t>ASCECOM</t>
  </si>
  <si>
    <t xml:space="preserve">JJC INGENIERIA </t>
  </si>
  <si>
    <t>BALBOA SIF GOBERNACION</t>
  </si>
  <si>
    <t>LATIPOGRAFÍA S.A.S.</t>
  </si>
  <si>
    <t>DAVID NOHAVA</t>
  </si>
  <si>
    <t>MATERIALES Y SERVICIOS LA GRANJA</t>
  </si>
  <si>
    <t>EQUIPOS VIAS Y EXCAVACIONES</t>
  </si>
  <si>
    <t xml:space="preserve">ALMACEN Y LABORATORIOS DISEL ELECTRONIC </t>
  </si>
  <si>
    <t xml:space="preserve">BINAMIK </t>
  </si>
  <si>
    <t>CAMILO ANDRES SANCHEZ SALDARRIAGA</t>
  </si>
  <si>
    <t xml:space="preserve">JUAN FELIPE SEPULVEDA </t>
  </si>
  <si>
    <t>CATALINA VELEZ</t>
  </si>
  <si>
    <t>JUAN DAVID  LOAIZA GALLEGO</t>
  </si>
  <si>
    <t xml:space="preserve">MARIA CLARA MERLANO </t>
  </si>
  <si>
    <t>PAQUITIERRAS S.A.S</t>
  </si>
  <si>
    <t>SEMATCO</t>
  </si>
  <si>
    <t xml:space="preserve">CONSORCIO VULNERABILIDAD </t>
  </si>
  <si>
    <t>CANO Y  CANO</t>
  </si>
  <si>
    <t>PARTEQUIPOS MAQUINARIA S.A.S</t>
  </si>
  <si>
    <t>AUTOAMERICA S.AS</t>
  </si>
  <si>
    <t>ANA MARIA  VELEZ GUTIERREZ</t>
  </si>
  <si>
    <t>CESAR GONZALEZ JIMENEZ</t>
  </si>
  <si>
    <t>SERVICIOS Y LOGISTICA HA S.A.S</t>
  </si>
  <si>
    <t>ASINCON SAS</t>
  </si>
  <si>
    <t>KAEN S.A.S</t>
  </si>
  <si>
    <t xml:space="preserve">IMDUCOP BELLO </t>
  </si>
  <si>
    <t>TEAM IT S.A.S</t>
  </si>
  <si>
    <t>BALBOA</t>
  </si>
  <si>
    <t>EDL S.AS</t>
  </si>
  <si>
    <t>SISTETEC</t>
  </si>
  <si>
    <t>CENCON GROUP</t>
  </si>
  <si>
    <t xml:space="preserve">ROBLE MOTOR S.A.S </t>
  </si>
  <si>
    <t>FATIMA CONSTRUCCIONES SAS</t>
  </si>
  <si>
    <t xml:space="preserve">SIVIA GALLO </t>
  </si>
  <si>
    <t xml:space="preserve">MARIA ISABEL OBANDO </t>
  </si>
  <si>
    <t>JUAN ESTEBAN  BOTERO</t>
  </si>
  <si>
    <t>JOSE MARTINEZ</t>
  </si>
  <si>
    <t xml:space="preserve">MARIA ALEJANDRA PEREZ CASTRO </t>
  </si>
  <si>
    <t>COMERCIALIZADORA DISLON</t>
  </si>
  <si>
    <t>ECO INCO -SAS</t>
  </si>
  <si>
    <t>Master clima</t>
  </si>
  <si>
    <t>TATIANA GONZALEZ</t>
  </si>
  <si>
    <t>CATALINA CHAVARRIA</t>
  </si>
  <si>
    <t>CONSORCIO IDEA 2025</t>
  </si>
  <si>
    <t>AUTOWASH</t>
  </si>
  <si>
    <t>AUTOZEN S.A.S</t>
  </si>
  <si>
    <t>RAZON JURIDICA</t>
  </si>
  <si>
    <t>JEISY CATERINE GIRALDO GOMEZ</t>
  </si>
  <si>
    <t>FABIO PÉREZ</t>
  </si>
  <si>
    <t>JOHANA JUDITH OSORIO CONTRERAS</t>
  </si>
  <si>
    <t>ANDRES FELIPE AGUDELO</t>
  </si>
  <si>
    <t>GEOEXCON S.A.S</t>
  </si>
  <si>
    <t>CONSUCON LIMITADA</t>
  </si>
  <si>
    <t>ESAP</t>
  </si>
  <si>
    <t>LINA MARIA GIL</t>
  </si>
  <si>
    <t xml:space="preserve">SEBASTIAN VELEZ AGUDELO </t>
  </si>
  <si>
    <t>TM SOLUTION SAS</t>
  </si>
  <si>
    <t>CAMILA ALEJANDRA CRUZ SANCHES</t>
  </si>
  <si>
    <t>JUAN FELIPE BETANCUR</t>
  </si>
  <si>
    <t>INGEMERIA Y GESTION SAS</t>
  </si>
  <si>
    <t xml:space="preserve">CESAR AGUSTO ZUÑIGA </t>
  </si>
  <si>
    <t>SANDY SOLIS MARTINEZ</t>
  </si>
  <si>
    <t>JOSE SANTIAGO RAMIREZ ZAPATA</t>
  </si>
  <si>
    <t>MARICELA RENTERIA CUESTA</t>
  </si>
  <si>
    <t>$50,000,000</t>
  </si>
  <si>
    <t>$87,320,673</t>
  </si>
  <si>
    <t>$22.286.302</t>
  </si>
  <si>
    <t>$41,850,000</t>
  </si>
  <si>
    <t>$15,000,000</t>
  </si>
  <si>
    <t>$16,900,447)</t>
  </si>
  <si>
    <t>$22,216,974</t>
  </si>
  <si>
    <t>$ 20.900.000</t>
  </si>
  <si>
    <t>$ 14.900.000</t>
  </si>
  <si>
    <t>$ 18.400.000</t>
  </si>
  <si>
    <t>$ 12.400.000</t>
  </si>
  <si>
    <t>PRESTACIÓN DE SERVICIOS PROFESIONALES ESPECIALIZADOS PARA PROPORCIONAR APOYO JURÍDICO PARA LA MATERIALIZACIÓN DE LOS PROCEDIMIENTOS DE LA SECRETARÍA GENERAL DE RENTING DE ANTIOQUIA – RENTAN.</t>
  </si>
  <si>
    <t>PRESTACIÓN DE SERVICIOS DE APOYO A LA GESTIÓN FINANCIERA, PARA EL DESARROLLO DE LAS ACTIVIDADES DE LA SUBGERENCIA ADMINISTRATIVA Y FINANCIERA DE RENTING DE ANTIOQUIA, EICE, RENTAN</t>
  </si>
  <si>
    <t>PRESTACIÓN DE SERVICIOS PROFESIONALES EN CONTADURÍA PÚBLICA COMO APOYO A LA GESTIÓN DE LA DIRECCIÓN DE CONTABILIDAD PARA EL CORRECTO DESARROLLO DE LAS ACTIVIDADES DE LA SUBGERENCIA ADMINISTRATIVA Y FINANCIERA DE RENTING DE ANTIOQUIA, EICE, RENTAN</t>
  </si>
  <si>
    <t>PRESTACIÓN DE SERVICIOS PROFESIONALES ESPECIALIZADOS PARA LA ASESORÍA TRIBUTARIA, PRESUPUESTAL Y FINANCIERA, DE CONFORMIDAD CON LAS DISPOSICIONES LEGALES VIGENTES Y DE ACUERDO CON LA NATURALEZA JURÍDICA DE LA EMPRESA RENTING DE ANTIOQUIA, EICE, RENTAN.</t>
  </si>
  <si>
    <t>PRESTACIÓN DE SERVICIOS DE APOYO A LA GESTIÓN A LA DIRECCIÓN DE TECNOLOGÍA Y SEGURIDAD INFORMÁTICA EN EL SOPORTE TÉCNICO EN RENTING DE ANTIOQUIA EICE – RENTAN</t>
  </si>
  <si>
    <t>PRESTACIÓN DE SERVICIOS ESPECIALIZADOS EN SOLUCIONES DIGITALES E IMPLEMENTACIÓN EN TODAS LAS FASES DE LOS PROYECTOS DE TECNOLOGÍA PARA EL FORTALECIMIENTO Y AVANCE DE LA TRANSFORMACIÓN DIGITAL DE RENTING DE ANTIOQUIA – RENTAN EICE</t>
  </si>
  <si>
    <t>ARRENDAMIENTO DE CONTENEDOR TIPO OFICINA / BODEGA DE 20 FT CON REFERENCIA FXLU 856602-7.</t>
  </si>
  <si>
    <t>CONTRATO DE ARRENDAMIENTO DE BIEN INMUEBLE (DONDE FUNCIONA EL TALLER DE RENTAN) UBICADO EN LA CALLE 60 NO 44-54 LOTE C DEL MUNICIPIO DE SABANETA ACTUANDO RENTAN EN CALIDAD DE ARRENDATARIO</t>
  </si>
  <si>
    <t>ARRENDAMIENTO LOCAL COMERCIAL DEL INMUEBLE UBICADO EN LA CARRERA 43 A # 19-127, EDIFICIO RECIFE PISO 6, BARRIO VILLA CARLOTA, MUNICIPIO DE MEDELLIN EL CUAL INCLUYE CUATRO PARQUEADEROS UBICADOS EN LA PARTE SUPERIOR DEL EDIFICIO, AL FINAL DE LA RAMPA, UBICADO A MANO IZQUIERDA.</t>
  </si>
  <si>
    <t>PRESTACIÓN DE SERVICIOS PROFESIONALES ESPECIALIZADOS PARA BRINDAR ACOMPAÑAMIENTO JURÍDICO EN LAS ACTIVIDADES REQUERIDAS POR LA SECRETARÍA GENERAL DE RENTING DE ANTIOQUIA RENTAN.</t>
  </si>
  <si>
    <t>PRESTACIÓN DE SERVICIOS PROFESIONALES PARA BRINDAR ACOMPAÑAMIENTO JURÍDICO EN LAS ACTIVIDADES REQUERIDAS EN LA SECRETARÍA GENERAL DE RENTING DE ANTIOQUIA - RENTAN</t>
  </si>
  <si>
    <t xml:space="preserve">PRESTACION D SERVICIOS PROFESIONALES COMO PERSONAL DE APOYO ADMINITRATIVO PARA DAR CUMPLIMIENTO A LAS OBLIGACIONES DERIVADAS DE LOS PROYECTOS SUSCRITOS POR RENTAN </t>
  </si>
  <si>
    <t xml:space="preserve">PRESTACION DE SERVICIOS COMO PROFESIONAL EN GESTION DE PROYECTOS, PÁRA DAR CUMPLIMIENTO A LAS OBLIGACIONES DERIVADAS DEL CONTRATO INTERADMINITRATIVO No.4600017586 de 2024 suscrito entre renting de antioquia - rentan y el departamento DE ANQTIQUIA -  SECRETARIA DE INFRAESTRUCTURA FISICO </t>
  </si>
  <si>
    <t>PRESTACION DE SERVICIOS PROFESIONALES COMO INGENIERO CIVIL RESIDENTE PARA EL DESARROLLO DE LAS ACTIVIDADES PROPIAS DEL CONTRATO INTERADMINITRATIVO No. 4600017586 DEL 2024</t>
  </si>
  <si>
    <t>PRESTACION DE SERVICIOS COMO PROFESIONAL ADMINITRATIVO PARA EL DESARROLLO DE LAS ACTIVIDADES PROPIAS DEL CONTRATO INTERADMINITRATIVO No. 4600017586 DEL 2025</t>
  </si>
  <si>
    <t>CONTRATO DE PRESTACION DE SERVICIOS PROFESIONALES COMO PROFESIONAL EN SEGURIDAD Y SALUD EN EL TRABAJO PARA EL DESARROLLO DE LAS ACTIVIDADES PROPIAS DEL CONTRATO INTERADMINISTRATIVO No 4600017586 DE 2024</t>
  </si>
  <si>
    <t>CONTRATO DE PRESTACION DE SERVICIOS PROFESIONALES COMO INGENIERO CIVIL COORDINADOR PARA EL DESARROLLO DE LAS ACTIVIDADES PROPIAS DEL CONTRATO INTERADMINISTRATIVO No 4600017586 DE 2024</t>
  </si>
  <si>
    <t>CONTRATO DE PRESTACIÓN DE SERVICIOS PROFESIONALES COMO INGENIERO ELECTRICISTA PARA LA EJECUCIÓN Y CUMPLIMIENTO DE LAS OBLIGACIONES DERIVADAS DEL CONTRATO INTERADMINISTRATIVO NO. 4600017383 DE 2024, SUSCRITO ENTRE RENTING DE ANTIOQUIA – RENTAN Y EL DEPARTAMENTO - SECRETARÍA DE EDUCACIÓN</t>
  </si>
  <si>
    <t>ADQUISICIÓN DE EQUIPOS DE CÓMPUTO PORTÁTIL PARA EL DESARROLLO DE LAS LABORES DE LOS EMPLEADOS Y SERVICIO DE RENTAN DE TECNOLOGÍA PARA LOS CLIENTES RENTAN ANTIOQUIA</t>
  </si>
  <si>
    <t>CONTRATO DE PRESTACIÓN DE SERVICIOS PROFESIONALES COMO INGENIERA AMBIENTAL PARA LA EJECUCIÓN Y CUMPLIMIENTO DE LAS OBLIGACIONES DERIVADAS DEL CONTRATO INTERADMINISTRATIVO No 4600017383 DE 2024, SUSCRITO ENTRE RENTING DE ANTIOQUIA - RENTAN Y EL DEPARTAMENTO DE ANTIOQUIA - SECRETARÍA DE EDUCACIÓN.</t>
  </si>
  <si>
    <t xml:space="preserve"> PRESTACIÓN DE SERVICIOS PROFESIONALES DE ASESORÍA LEGAL EXTERNAS, PARA EL DESARROLLO DE ACTIVIDADES JURÍDICAS EN MATERIA PRECONTRACTUAL, CONTRACTUAL Y POSTCONTRACTUAL, Y DE REPRESENTACIÓN JUDICIAL, EXTRAJUDICIAL Y ADMINITRATIVA DE RENTING DE ANTIOQUIA EICE.</t>
  </si>
  <si>
    <t>CONTRATO DE PRESTACIÓN DE SERVICIOS PROFESIONALES COMO CONSTRUCTOR CIVIL PARA LA EJECUCIÓN Y CUMPLIMIENTO DE LAS OBLIGACIONES DERIVADAS DEL CONTRATO INTERADMINISTRATIVO NO. 24MA113B1761 DE 2024, SUSCRITO ENTRE RENTING DE ANTIOQUIA – RENTAN Y EL DEPARTAMENTO DE ANTIOQUIA – GERENCIA DE SERVICIOS PÚBLICOS</t>
  </si>
  <si>
    <t>CONTRATO DE PRESTACIÓN DE SERVICIOS PROFESIONALES COMO INGENIERO ELECTRICISTA PARA LA EJECUCIÓN Y CUMPLIMIENTO DE LAS OBLIGACIONES DERIVADAS DEL CONTRATO INTERADMINISTRATIVO NO. 4600017383 DE 2024, SUSCRITO ENTRE RENTING DE ANTIOQUIA – RENTAN Y EL DEPARTAMENTO DE ANTIOQUIA - SECRETARÍA DE EDUCACIÓN.</t>
  </si>
  <si>
    <t>CONTRATO DE PRESTACION DE SERVICIOS PROFESIONALES COMO PROFESIONAL SOCIAL PARA LA EJECUCION Y CUMPLIMIENTO DE LAS OBLIGACIONES DERIVADAS DEL CONTRATO INTERADMINISTRATIVO NO. 24MA113B1761 DE 2024, SUSCRITO ENTRE RENTING DE ANTIOQUIA - RENTAN Y EL DEPARTAMENTO DE ANTIOQUIA - GERENCIA DE SERVICIOS PUBLICOS</t>
  </si>
  <si>
    <t>CONTRATO DE PRESTACIÓN DE SERVICIOS PROFESIONALES COMO INGENIERO SANITARIO PARA EL DESARROLLO DE LAS ACTIVIDADES PROPIAS DEL CONTRATO INTERADMINISTRATIVO NO. 24MA113B1761 de 2024, SUSCRITO ENTRE RENTING DE ANTIOQUIA – RENTAN y el DEPARTAMENTO DE ANTIOQUIA – GERENCIA DE SERVICIOS PÚBLICOS</t>
  </si>
  <si>
    <t>CONTRATO DE PRESTACIÓN DE SERVICIOS, COMO PROFESIONAL JURÍDICO EN CUMPLIMIENTO DE LAS OBLIGACIONES DERIVADAS DEL CONTRATO INTERADMINISTRATIVO DE ADMINISTRACIÓN DELEGADA NO. 4600017383 DE 2024, SUSCRITO CON LA GOBERNACIÓN DE ANTIOQUIA – SECRETARIA DE EDUCACIÓN Y RENTING DE ANTIOQUIA RENTAN EICE”.</t>
  </si>
  <si>
    <t>SUMINISTRO DE IMPLEMENTOS DE CAFETERÍA Y ASEO PARA EL NORMAL FUNCIONAMIENTO DE RENTING DE ANTIOQUIA EICE-RENTAN</t>
  </si>
  <si>
    <t>SUMINISTRO DE COMBUSTIBLE TIPO GASOLINA CORRIENTE, ACPM, ACEITES, GRASAS Y LUBRICANTES EN EL DEPARTAMENTO DE PUTUMAYO, PARA LA OPERATIVIDAD DE MAQUINARIA, VEHÍCULOS Y EQUIPOS, EN EL DESARROLLO DE LAS ACTIVIDADES REQUERIDAS PARA LA OPERACIÓN DE RENTING DE ANTIOQUIA – RENTAN.</t>
  </si>
  <si>
    <t>PRESTACIÓN DE SERVICIOS DE APOYO A LA GESTIÓN PARA LA EJECUCIÓN Y CUMPLIMIENTO DE LAS OBLIGACIONES DERIVADAS DEL CONTRATO INTERADMINISTRATIVO NO. 4600017410 DE 2024, SUSCRITO ENTRE RENTING DE ANTIOQUIA – RENTAN Y EL DEPARTAMENTO DE ANTIOQUIA – SECRETARÍA DE SUMINISTROS Y SERVICIOS."</t>
  </si>
  <si>
    <t>RENTING DE EQUIPOS DE IMPRESIÓN Y ESCÁNER PARA LA ATENCIÓN DEL CONTRATO INTERADMINISTRATIVO No CD-0070-2025, SUSCRITO ENTRE MUNICIPIO DE BELLO Y LA EMPRESA RENTING DE ANTIOQUIA</t>
  </si>
  <si>
    <t>“CONVENIO DE PARTICIPACION PUBLICITARIA DE RENTING DE ANTIOQUIA – RENTAN CON EL EQUIPO ORGULLO PAISA DEL CLUB ESCUELA DE CICLISMO ORGULLO PAISA”</t>
  </si>
  <si>
    <t>SUMINISTRO DE IMPLEMENTOS DE PAPELERÍA PARA EL NORMAL FUNCIONAMIENTO DE RENTING DE ANTIOQUIA EICE – RENTAN</t>
  </si>
  <si>
    <t>PRESTACIÓN DEL SERVICIO DE ADMINISTRACIÓN, CUSTODIA, CONSERVACIÓN Y ALMACENAMIENTO DEL ARCHIVO DE PROPIEDAD DE RENTING DE ANTIOQUIA EICE, RENTAN.</t>
  </si>
  <si>
    <t>CONTRATO DE PRESTACIÓN DE SERVICIOS PROFESIONALES, COMO INGENIERA CIVIL PARA EL DESARROLLO DE LAS ACTIVIDADES PROPIAS DEL CONTRATO INTERADMINISTRATIVO NO. 4600017383 DE 2024, SUSCRITO ENTRE LA GOBERNACIÓN DE ANTIOQUIA – SECRETARIA DE EDUCACIÓN.</t>
  </si>
  <si>
    <t>MANTENIMIENTO AL SISTEMA DE SUSPENSIÓN (ALINEACIÓN, BALANCEO, SUMINISTRO DE LLANTAS, MANO DE OBRA Y DEMÁS ACTIVIDADES COMPLEMENTARIAS) DE LOS VEHÍCULOS DE RENTAN; Y MANTENIMIENTO PREVENTIVO Y CORRECTIVO A UN PARQUE AUTOMOTOR QUE PRESTA SUS SERVICIOS PARA DAR CUMPLIMIENTO A LAS OBLIGACIONES DERIVADAS DE LOS CONTRATOS DE RENTING.”</t>
  </si>
  <si>
    <t>PRESTACIÓN DE SERVICIO DE VIGILANCIA Y SEGURIDAD PRIVADA CON ARMA, PARA EL CUIDADO Y PROTECCIÓN DE LOS BIENES MUEBLES E INMUEBLES DE LAS INSTALACIONES DE LA SEDE RENTING DE ANTIOQUIA UBICADA EN EL MUNICIPIO DE SABANETA, EN LA CALLE 60 SUR NO. 44-54.</t>
  </si>
  <si>
    <t>“INTERVENTORIA ADMINISTRATIVA, AMBIENTAL, FINANCIERA, LEGAL Y TECNICA PARA LAS OBRAS DE MANTENIMIENTO CORRECTIVO Y PREVENTIVO, ASI COMO ADECUACIONES LOCATIVAS DEL PALACIO DE
LA CULTURA RAFAEL URIBE URIBE, BIEN DE INTERES CULTURAL (BIC)
A NIVEL NACIONAL Y SEDE DEL INSTITUTO DE CULTURA Y PATRIMONIO
DE ANTIOQUIA”.</t>
  </si>
  <si>
    <t xml:space="preserve">PRESTACIÓN DE SERVICIOS PROFESIONALES Y DE APOYO A LA GESTIÓN PARA LA EJECUCIÓN E IMPLEMENTACIÓN DE ESTRATEGIAS DE COMUNICACIÓN PARA LA EMPRENSA  RENTING ANTIOQUIA – RENTAN </t>
  </si>
  <si>
    <t>PRESTACIÓN DE SERVICIOS PROFESIONALES ESPECIALIZADOS PARA BRINDAR ACOMPAÑAMIENTO AL PROCESO TI Y SEGURIDAD DE LA INFORMACIÓN EN LA EMPRESA RENTING DE ANTIOQUIA, PARA LLEVAR A CABO SU TRANSFORMACIÓN DIGITAL</t>
  </si>
  <si>
    <t xml:space="preserve">PRESTACIÓN DE SERVICIOS  DE APOYO A LAS GESTION  PARA EL CUMPLIMIENTO DE LAS FUNCIONES DE LA SECRETARÍA GENERAL DE RENTING DE ANTIOQUIA – RENTAN </t>
  </si>
  <si>
    <t>OBRAS DE MANTENIMIENTO CORRECTIVO Y PREVENTIVO, ASICOMO ADECUACIONES LOCATIVAS DEL PALACIO DE LA CULTURARAFAEL URIBE URIBE, BIEN DE INTERES CULTURAL (BIC) A NIVEL NACIONAL Y SEDE DEL INSTITUTO DE CULTURA Y PATRIMONIO DE ANTIOQUIA"</t>
  </si>
  <si>
    <t>PRESTACION DE SERVICIO PUBLICO DE TRANSPORTE TERRESTRE AUTOMOTOR PARA LA ATENCIÓN DEL CONTRATO INTERADMINISTRATIVO DE ADMINISTRACION DELEGADA 001 CI SUSCRITO CON ASOCIACIÓN COLOMBIANA DE CIUDADES INTERMEDIAS</t>
  </si>
  <si>
    <t>PRESTACION DE SERVICIOS DE APOYO A LA GESTION PARAACOMPANAR EL DIAGNOSTICO DEL ESTADO ACTUAL DE LASPUBLICACIONES CONTRACTUALES DE LA VIGENCIA 2024 YSOPORTAR A LA ENTIDAD EN LA ACTUALIZACION DE LOSEVENTOS QUE SEAN REQUERIDOS EN LA PLATAFORMA SECOPII Y GESTION TRANSPARENTE.PRESTACION DE SERVICIOS DE APOYO A LA GESTION PARAACOMPANAR EL DIAGNOSTICO DEL ESTADO ACTUAL DE LASPUBLICACIONES CONTRACTUALES DE LA VIGENCIA 2024 YSOPORTAR A LA ENTIDAD EN LA ACTUALIZACION DE LOSEVENTOS QUE SEAN REQUERIDOS EN LA PLATAFORMA SECOPII Y GESTION TRANSPARENTE.</t>
  </si>
  <si>
    <t>PRESTACIÓN DE SERVICIOS DE OPERACIÓN LOGISTICA INTEGRAL, PARA DAR CUMPLIMIENTO A LAS ACTIVIDADES ADMINISTRATIVAS Y OPERATIVAS DE RENTING DE ANTIOQUIA EICE, RENTAN</t>
  </si>
  <si>
    <t>PRESTACION DE SERVICIOS PROFESIONALES ESPECIALIZADOS PARA PROPORCIONAR APOYO JURIDICO
PARA LA MATERIALIZAC ION DE LOS PROCEDIMIENTOS DE LA SECRETARIA GENERAL DE RENTING DE ANTIOQUIA - RENTAN</t>
  </si>
  <si>
    <t>PRESTACION DE SERVICIOS PROFESIONALES ESPECIALIZADOS PARA BRINDAR ACOMPANAMIENTO
JURIDICO EN LAS ACTIVIDADES REQUERIDAS POR LA OFICINA DE CONTROL INTERNO DE RENTING DE
ANTIOQUIA-RENTAN.</t>
  </si>
  <si>
    <t>CONTRATO DE PRESTACIÓN DE SERVICIOS PROFESIONALES COMO INGENIERO CIVIL COORDINADOR PARA EL DESARROLLO DE LAS ACTIVIDADES PROPIAS DEL CONTRATO INTERADMINISTRATIVO NO. 4600017586 DE 2024</t>
  </si>
  <si>
    <t xml:space="preserve">CONTRATO DE PRESTACIÓN DE SERVICIOS PROFESIONALES COMO INGENBIERO CIVIL RESIDENTE PARA EL DESARROLLO DE LAS ACTIVIDADES PROPIAS DEL CONTRATO INTERADMINISTRATIVO NO. 460017586 DE 2024 </t>
  </si>
  <si>
    <t>CONTRATO DE PRESTACIÓN DE SERVICIOS PROFESIONALES COMO PROFESIONAL EN SEGURIDAD Y SALUD EN EL TRABAJO PARA EL DESARROLLO DE LAS ACTIVIDADES PROPIAS DEL CONTRATO INTERADMINISTRATIVO NO 4600017586 DE 2024</t>
  </si>
  <si>
    <t>COMPRAVENTA DE MAQUINA DE CONSTRUCCION AUTOPROPULSADA TIPO RETROEXCAVADORA</t>
  </si>
  <si>
    <t>CONTRATO DE PRESTACION DE SERVICIOS PROFESIONALES COMO CONSTRUCTOR CIVIL PARA LA EJECUCION Y CUMPLIMIENTO DE LAS OBLIGACIONES DERIVADAS DEL CONTRATO INTERADMINISTRATIVO NO. 24MA113B1761 DE 2024, SUSCRITO ENTRE RENTING DE ANTIOQUIA - RENTAN Y EL DEPARTAMENTO DE ANTIOQUIA – GERENCIA DE SERVICIOS PUBLICOS.</t>
  </si>
  <si>
    <t>CONTRATO DE PRESTACION DE SERVICIOS PROFESIONALES COMO PROFESIONAL SOCIAL PARA LA EJECUCION Y CUMPLIMIENTO DE LAS OBLIGACIONES DERIVADAS DEL CONTRATO INTERADMINISTRATIVO NO. 24MA113B1761 DE 2024, SUSCRITO ENTRE RENTING DE ANTIOQUIA - RENTAN Y EL DEPARTAMENTO DE ANTIOQUIA -
GERENCIA DE SERVICIOS PUBLICOS.</t>
  </si>
  <si>
    <t>CONTRATO DE PRESTACION DE SERVICIOS PROFESIONALES COMO INGENIERO SANITARIO COORDINADOR PARA EL DESARROLLO DE LAS ACTIVIDADES PROPIAS DEL CONTRATO INTERADMINISTRATIVO NO.
24MA113B1761 de 2024, SUSCRITO ENTRE RENTING DE ANTIOQUIA - RENTAN y el DEPARTAMENTO DE ANTIOQUIA - GERENCIA DE SERVICIOS PUBLICOS.</t>
  </si>
  <si>
    <t>ARRENDAMIENTO DE EQUIPOS DE IMPRESIÓN PARA UN ÓPTIMO SERVICIO DE TODAS DEPENDENCIAS LA EMPRESA RENTING DE ANTIOQUIA EICE- RENTAN</t>
  </si>
  <si>
    <t xml:space="preserve">
ALQUILER DE EQUIPOS DE CÓMPUTO CON EL FIN DE LLEVAR A CABO LA EJECUCIÓN Y EL BUEN DESARROLLO DE LAS ACTIVIDADES REQUIERE LA EMPRESA</t>
  </si>
  <si>
    <t>CONTRATO DE SERVICIOS COMO PROFESIONAL DE APOYO COORDINADOR PARA EL DESARROLLO DE LAS ACTIVIDADES PROPIAS DEL CONTRATO INTERADMINISTRATIVO NO. C.I.A.D 066-2024 SUSCRITO ENTRE RENTING DE ANTIOQUIA - RENTAN Y EL INSTITUTO DE CULTURA Y PATRIMONIO DE ANTIOQUIA</t>
  </si>
  <si>
    <t>PRESTACION SERVICIOS COMO PROFESIONAL ESTRUCTURADOR DE PROYECTOS PARA EL DESARROLLO DE LAS ACTIVIDADES PROPIAS DEL CONTRATO INTERADMINISTRATIVO NO. 4600017794 SUSCRITO ENTRE RENTING DE ANTIOQUIA - RENTAN Y EL DEPARTAMENTO DE ANTIOQUIA.</t>
  </si>
  <si>
    <t>PRESTACION DE SERVICIOS DE APOYO A LA GESTION PARA EL PERITAJE Y AVALUO DE BIENES MUEBLES DE LA GOBERNAICION DE ANTIOQUIA Y RENTING DE ANTIOQUIA EICE, RENTAN.</t>
  </si>
  <si>
    <t>CONSERVACIÓN, MANTENIMIENTO, REHABILITACIÓN Y OBRAS COMPLEMENTARIAS DE LAS VÍAS A CARGO DEL DEPARTAMENTO DE ANTIOQUIA EN LA SUBREGIÓN SUROESTE, EN CUMPLIMIENTO DEL PLAN DE DESARROLLO DEPARTAMENTAL POR ANTIOQUIA FIRME</t>
  </si>
  <si>
    <t>SERVICIO DE SOFTWARE SAFIX SAAS PARA EL CORRECTO FUNCIONAMIENTO DE LOS MODULOS DEL SISTEMA FINANCIERO DE LA EMPRESA RENTING DE ANTIOQUIA, EICE - RENTAN.</t>
  </si>
  <si>
    <t>PRESTACIÓN DE SERVICIOS PROFESIONALES Y DE APOYO A LA GESTIÓN PARA LA EJECUCIÓN DE LAS ACTIVIDADES DE COORDINACIÓN DEL COMPONENTE DE ASESORIA PARA EL DESARROLLO DE ESTUDIOS DE CAPACIDAD INSTALADA, EN EL MARCO DEL CONTRATO INTERADMINISTRATIVO DE MANDATO No. 25MA131D2075</t>
  </si>
  <si>
    <t>EJECUTAR LAS OBRAS DE ESTABILIZACION EN EL DEPOSITO DEL GALPON O LAS FRISOLAS Y LAS DEMAS ACTIVIDADES TENDIENTES A ALCANZAR EL CIERRE TECNICO Y DEFINITIVO DEL DEPOSITO</t>
  </si>
  <si>
    <t>CONSERVACIÓN, MANTIMIENTO, REHABILITACIÓN Y OBRAS COMPLEMENTARIAS DE LAS VIAS A CARGO DEL DEPARTAMENTO DE ANTIOQUIA EN LA SUBREGIÓN DEL BAJO CAUCA,EN EL CUMPLIMIENTO DEL PLAN DE DESARROLLO ANTIOQUIA FIRME</t>
  </si>
  <si>
    <t>CONSERVACIÓN, MANTIMIENTO, REHABILITACIÓN Y OBRAS COMPLEMENTARIAS DE LAS VIAS A CARGO DEL DEPARTAMENTO DE ANTIOQUIA EN LA SUBREGIÓN DEL  OCCIDENTE ,EN EL CUMPLIMIENTO DEL PLAN DE DESARROLLO ANTIOQUIA FIRME</t>
  </si>
  <si>
    <t>INTERVENTORIA TECNICA, ADMINISTRATIVA, AMBIENTAL FINANCIERA Y LEGAL PARA LA CONSERVACIÓN, MANTIMIENTO REHABILITACIÓN Y OBRAS COMPLEMENTARIAS DE LAS VIAS EN LA SUBREGIONES DEL SUROESTE, OCCIDENTE Y URABA DEL DEPARTAMENTO DE ANTIOQUIA</t>
  </si>
  <si>
    <t>INTERVENTORIA TECNICA, ADMINISTRATIVA, AMBIENTAL FINANCIERA Y LEGAL PARA LA CONSERVACIÓN, MANTIMIENTO REHABILITACIÓN Y OBRAS COMPLEMENTARIAS DE LAS VIAS EN LA SUBREGIONES DEL ORIENTE CERCANO, MAGDALENA MEDIO, Y ORIENTE LEJADO DEL DEPARTAMENTO DE ANTIOQUIA</t>
  </si>
  <si>
    <t>CONSERVACIÓN, MANTIMIENTO, REHABILITACIÓN Y OBRAS COMPLEMENTARIAS DE LAS VIAS A CARGO DEL DEPARTAMENTO DE ANTIOQUIA EN LA SUBREGIÓN DEL URABA  ,EN EL CUMPLIMIENTO DEL PLAN DE DESARROLLO ANTIOQUIA FIRME</t>
  </si>
  <si>
    <t>INTERVENTORIA TÉCNICA, ADMINISTRATIVA, AMBIENTAL, JURIDICA Y FINANCIERA A LOS ESTUDIOS Y DISEÑOS A NIVEL FACTIBILIDAD TÉCNICA, JURIDICA, FINANCIERA, ADMINISTRATIVA, CONTABLE, PREDIAL, AMBIENTAL, SOCIAL Y DE RIESGOS DEL PROYECTO DE LA CARCEL DEPARTAMENTAL PARA SINDICADOS</t>
  </si>
  <si>
    <t>CONSULTORIA ESPECIALIZADA PARA LA ESTRUCTURACIÓN INTEGRAL, ESTUDIOS Y DISEÑOS A NIVIEL DE FACTIBILIDAD TECNICA, JURIDICA, FINANCIERA., ADMINISTRATIVIA CONTABLLE,PREDIAL,. AMBIENTAL, SOCIAL Y DE RIESGOS DEL PROCYECTO DE LA CARCEL DEPARTAMENTAL PARA SINDICADOS</t>
  </si>
  <si>
    <t>CONSERVACIÓN, MANTENIMIENTO, REHABILITACIÓN Y OBRAS COMPLEMENTARIAS DE LAS VIAS A CARGO DEL DEPARTAMENTO DE ANTIOQUIA EN LA SUBREGIÓN NORDESTE  EN CUMPLIMIENTO DEL PLAN DE DESARROLLO DEPRATAMENTAL POR ANTIOQUIA FIRME</t>
  </si>
  <si>
    <t>CONTRATO DE PRESTACIÓN DE SERVICIOS COMO PROFESIONAL JURÍDICO PARA EL DESARROLLO DE LAS ACTIVIDADES PROPIAS DEL CONTRATO INTERADMINISTRATIVO NO. 4600017383 DE 2024, CON NUMERACIÓN INTERNA RENTAN 000738D, CUYO OBJETO ES "CONTRATO INTERADMINISTRATIVO DE ADMINISTRACIÓN DELEGADA DE RECURSOS EN CUMPLIMIENTO DE ÓRDENES O REQUERIMIENTOS DE AUTORIDADES ADMINISTRATIVAS, JUDICIALES Y DE CONTROL PARA EL MEJORAMIENTO DE LA INFRAESTRUCTURA FÍSICA DE SEDES EDUCATIVAS DEL DEPARTAMENTO DE ANTIOQUIA.</t>
  </si>
  <si>
    <t>PRESTACION DE SERVICIOS PROFESIONALES PROPORCIONAR APOYO JURIDICO EN LOS CONTRATOS
DERIVADOS DE LOS CONTRATOS INTERADMINISTRATIVOS SUSCRITOS CON EL DE DEPARTAMENTO DE ANTIOQUIA.</t>
  </si>
  <si>
    <t>PRESTACIÓN DE SERVICIOS COMO INGENIERO CIVIL COORDINADOR PARA EL DESARROLLO DE LAS ACTIVIDADES PROPIAS DEL CONTRATO INTERADMINISTRO No 460017794 DE 2024, CELEBRADO ENTRE RENTING DE ANTIOQUIA EICE RENTAN Y EL DEPARTAMENTO DE ANTIOQUIA.</t>
  </si>
  <si>
    <t>INTERVENTORIA TECNICA, ADMINISTRATIVA, AMBIENTAL,FINANCIERA Y LEGAL PARA LA CONSERVACION, MANTENIMIENTO, REHABILITACION Y OBRAS COMPLEMENTARIAS DE LAS VIAS EN LAS SUROESTE, NORTE, NORDESTE, Y BAJO CAUCA DEPARTAMENTO DE ANTIOQUIA</t>
  </si>
  <si>
    <t>SUMINISTRO DE COMBUSTIBLE ACEITES GRASAS Y LUBRICANTES NECESARIOS PARA LA OPERATIVIDAD DE MAQUINARIA, VEHICULOS EN TODO EL TERRITORIO NACIONAL</t>
  </si>
  <si>
    <t>COMPRAVENTA DE UN VEHICULO TIPO VOLQUETA PARA  MANTENIMIENTO, MEJORAMIENTO REHABILITACION DE
VIAS Y DEMAS ACTIVIDADES QUE REQUIERA EL MUNICIPIO BAJO LAS CONDICIONES ESTABLECIDAS EN EL CONTRATO
SdMINISTRATIVO 014-2025 SUSCRITO CON EL MUNICIPIO DE SANTA FE DE ANTIOQUIA</t>
  </si>
  <si>
    <t>PRESTACIÓN DE SERVICIOS PROFESIONALES PARA PROPORCIONAR APOYO JURIDICO EN LOS CONTRATOS DERIVADOS DE LOS CONTRATOS INTERADMINISTRATIVOS SUSCRITOS CON EL DEPARTAMENTO DE ANTIOQUIA.</t>
  </si>
  <si>
    <t>PRESTACIÓN DE SERVICIOS PARAEL TRANSPORTE PUBLICO TERRESTRE AUTOMOTOR DE PASAJEROS PARA LA ATENCIÓN DEL CONTRATO INTERADMINISTRATIVO No 002-2025 CL SUSCRITO ENTRE RENTING DE ANTIOQUIA-RENTAN Y LA ASOCIACIÓN COLOMBIANA DE CIUDADADES INTERMEDIAS</t>
  </si>
  <si>
    <t xml:space="preserve">PRESTACIÓN DE SERVICIOS Y APOYO A LA GESTIÓN PARA LA EJECUCIÓN DE LAS ACTIVIDADES EN LA APLICACIÓN DE MATRIZ E INSTRUMENTOS DE DIAGNOSTICO DE CAPACIDAD INSTALADA EN LAS E.S.E PRIORIZADAS DEL DEPARTAMENTO DE ANTIOQUIA, EN EL MARCO DEL CONTRATO INTERADMINISTRATIVO DE MANDATO No. 25MA131D2075. </t>
  </si>
  <si>
    <t xml:space="preserve">PRESTACIÓN DE SERVICIOS PROFESIONALES Y APOYO A LA GESTIÓN PARA LA EJECUCIÓN DE LAS ACTIVIDADES EN LA APLICACIÓN DE MATRIZ E INSTRUMENTOS DE DIAGNOSTICO DE CAPACIDAD INSTALADA EN LAS E.S.E PRIORIZADAS DEL DEPARTAMENTO DE ANTIOQUIA, EN EL MARCO DEL CONTRATO INTERADMINISTRATIVO DE MANDATO No. 25MA131D2075. </t>
  </si>
  <si>
    <t>CONSERVACIÓN, MANTENIMIENTO, REHABILITACIÓN Y OBRAS COMPLEMENTARIAS DE LAS VÍAS A CARGO DEL DEPARTAMENTO DE ANTIOQUIA EN LA SUBREGIÓN NORTE, EN CUMPLIMIENTO DEL PLAN DE DESARROLLO DEPARTAMENTAL POR ANTIOQUIA FIRME</t>
  </si>
  <si>
    <t>PRESTACIÓN DEL SERVICIO PÚBLICO DE TRANSPORTE TERRESTRE AUTOMOTOR PARA LA ATENCIÓN DEL CONTRATO INTERADMINISTRATIVO DE ADMINISTRACIÓN DELEGADA #54 DE 2025, SUSCRITO CON LA LOTERÍA DE MEDELLÍN</t>
  </si>
  <si>
    <t>CONSULTORIA PARA ESTUDIOS Y DISEÑOS DESTINADOS A LA INTERVENCIÓN DE LOS CREADORES VIALES DEL GRUPO B DEL DEPARTAMENTO DE ANTIOQUIA</t>
  </si>
  <si>
    <t>CONSULTORÍA PARA ESTUDIOS Y DISEÑOS DESTINADOS A LA INTERVENCIÓN DE LOS CORREDORES VIALES DEL GRUPO C DEL DEPARTAMENTO DE ANTIOQUIA"</t>
  </si>
  <si>
    <t>CONSULTORÍA PARA ESTUDIOS Y DISEÑOS DESTINADOS A LA INTERVENCIÓN DE LOS CORREDORES VIALES DEL GRUPO A DEL DEPARTAMENTO DE ANTIOQUIA</t>
  </si>
  <si>
    <t>PRESTACION DE SERVICIOS DE APOYO A LA GESTION PARA LA EJECUCION Y CUMPLIMIENTO DE LAS OBLIGACIONES DERIVADAS
DEL CONTRATO INTERADMINISTRATIVO NO. 4600017410 DE 2024, SUSCRITO ENTRE RENTING DE ANTIOQUIA - RENTAN Y EL
DEPARTAMENTO DE ANTIOQUIA - SECRETARIA DE SUMINISTROS Y SERVICIOS</t>
  </si>
  <si>
    <t>PRESTACIÓN DE SERVICIOS PROFESIONALES COMO APOYO A LA GESTIÓN DE LA DIRECCIÓN DE CONTABILIDAD PARA EL CORRECTO DESARROLLO DE LAS ACTIVIDADES DE LA SUBGERENCIA ADMINISTRATIVA Y FINANCIERA DE RENTING DE ANTIOQUIA, EICE, RENTAN.</t>
  </si>
  <si>
    <t>CONTRATO DE PRESTACIÓN DE SERVICIOS PROFESIONALES COMO INGENIERO CIVIL, PARA LA EJECUCIÓN Y CUMPLIMIENTO DE LAS OBLIGACIONES DERIVADAS DEL CONTRATO INTERADMINISTRATIVO NO.24IA111B2064 DE 2024, PARA EJECUTAR LAS OBRAS DE ESTABILIZACIÓN EN EL DEPÓSITO EL GALPÓN O LA FRISOLA Y LAS DEMÁS ACTIVIDADES TENDIENTES A ALCANZAR EL CIERRE TÉCNICO Y DEFINITIVO DEL DEPOSITO.</t>
  </si>
  <si>
    <t>PRESTACION DE SERVICIOS DE REVISION TECNO MECANICA Y DE GASES AL PARQUE AUTOMOTOR RENTING DE
ANTIOQUIA-EICE, CON OPERACION EN DEL AREA METROPOLITANA DEL VALLE DE AB</t>
  </si>
  <si>
    <t>PRESTACION DE SERVICIOS DE OPERACION LOGISTICA INTEGRAL, PARA DAR CUMPLIMIENTO A LAS OBLIGACIONES
ADQUIRIDAS EN EL MARCO DEL CONTRATO INTERADMINISTRATIVO NO. 25IA424C2124 DE 2025 SUSCRITO
CON EL DEPARTAMENTO ADMINISTRATIVO DE GESTION DEL RIESGO DE DESASTRES DE ANTIOQUIA - DAGRAN</t>
  </si>
  <si>
    <t xml:space="preserve">ALQUILER DE MAQUINARIA AMARILLA Y/O VOLQUETAS VEHICULOS PESADOS PREFERENTEMENTE EN LAS SUBREGIONES DEL SUROESTE ORIENTE Y MAGDALENA MEDIO EN EL DEPARTMENTO DE ANTIOQUIA </t>
  </si>
  <si>
    <t>PRESTACIÓN DEL SERVICIO DEL PAGO ELECTRÓNICO DE PEAJES PARA LOS VEHÍCULOS ADSCRITOS AL PARQUE AUTOMOTOR DE RENTING DE ANTIOQUIA EICE, RENTAN.</t>
  </si>
  <si>
    <t>PRESTACION SERVICIOS DE REVISORIA FISCAL DE CONFORMIDAD CON LAS DISPOSICIONES LEGALES VIGENTES Y DE ACUERDO CON LA NATURALEZA DE LA EMPRESA RENTING DE ANTIOQUIA, EICE, RENTAN</t>
  </si>
  <si>
    <t xml:space="preserve">
CONTRATO DE PRESTACION DE SERVICIOS COME PROFESIONAL AMBIENTAL PARA EL DESARROLLO DE LAS ACTIVIDADES PROPIAS DEL CONTRATO INTERADMINISTRATIVO NO. 4600017794 DE 2024, CON NUMERACION INTERNA RENTAN 000794, CUYO OBJETO ES "CONTRATO INTERADMINISTRATIVO DE MANDATE SIN REPRESENTATION PARA LA ADMINISTRATION DELEGADA DE LOS RECURSOS DESTINADOS A LLEVAR A CABO ACTIVIDADES DE CONSERVACIBN, MANTENIMIENTO Y REHABILITATION DE LAS VIAS A CARGO DEL DEPARTAMENTO DE ANTIOQUIA EN CUMPLIMIENTO DEL PLAN DE DESARROLLO DEPARTAMENTAL POR ANTIOQUIA FIRME"</t>
  </si>
  <si>
    <t>LA PRESENTE CONTRATACION TIENE COMO OBJETO LA PRESTACION DE SERVICIOS PROFESIONALES Y DE APOYO A LA
GESTION, PARA ASISTIR EN LAS FUNCIONES DE ESTRUCTURACION DE PROYECTOS ADMINISTRATIVOS, PARA
LA CONSULTORIA ESPECIALIZADA DE LA ESTRUCTURACION TECNICA, JURIDICA, FINANCIERA, ADMINISTRATIVA, CONTABLE,
PREDIAL, AMBIENTAL, SOCIAL, Y DE RIESGO DEL PROYECTO DE LA CARCEL DEPARTAMENTAL PARA SINDICADOS, ASOCIADA A
LA EJECUCION DEL CONTRATO INTERADMINISTRATIVO DE MANDATO SIN REPRESENTACION NO. 24MA122C2021 DE 2024</t>
  </si>
  <si>
    <t>“INTERVENTORIA TECNICA, ADMINISTRATIVA, AMBIENTAL, FINANCIERA Y JURIDICA PARA ESTUDIOS Y DISENOS, DESTINADOS A LA
INTERVENCION DE CORREDORES VIALES DEL DEPARTAMENTO DE ANTIOQUIA</t>
  </si>
  <si>
    <t>PRESTAR SERVICIOS PROFESIONALES Y DE APOYO A LA GESTIÓN, PARA ASISTIR EN EL EJERCICIO DE LAS FUNCIONES DE SUPERVISIÓN TÉCNICA, ASOCIADA A LA EJECUCIÓN DEL CONTRATO No. 4600017793 DE 2024, CUYO OBJETO ES LA EJECUCIÓN DE LOS ESTUDIOS Y DISEÑOS DESTINADOS A LA INTERVENCIÓN DE CORREDORES VIALES EN EL DEPARTAMENTO DE ANTIOQUIA.</t>
  </si>
  <si>
    <t>CONTRTATO DE PRESTACIÓN DE SERVICIOS COMO PROFESIONAL EN SEGURIDAD Y SALUD EN EL TRABAJO SST PARA EL DESARROLLO DE LAS ACTIVIDADES PROPIAS DEL CONTRATO INTERADMINISTRATIVO No 4600017794 DE 2024. CELEBRADO ENTRE RENTING DE ANTIOQUIA EICE RENTNA Y EL DEPARTAMENTO DE ANTIOQUIA SECRETARIA DE INFRAESTRUCTURA FISICA</t>
  </si>
  <si>
    <t>CONSERVACIÓN, MANTENIMIENTO, REHABILITACIÓN Y OBRAS COMPLEMENTARIAS DE LAS VÍAS A CARGO DEL DEPARTAMENTO DE ANTIOQUIA EN LAS SUBREGIONES DEL MAGDALENA MEDIO Y ORIENTE LEJANO, EN CUMPLIMIENTO DEL PLAN DE DESARROLLO DEPARTAMENTAL POR ANTIOQUIA FIRME</t>
  </si>
  <si>
    <t>ALQUILER DE MAQUINARIA AMARILLA Y/O VOLQUETAS VEHICULOS PESADOS, PREFERENTEMENTE EN LAS SUBREGIONES DE NORTE, NORDESTE Y BAJO CAUCA EN EL DEPARTAMENTO DE ANTIOQUIA</t>
  </si>
  <si>
    <t>PRESTACION DEL SERVICIO PUBLICO DE TRANSPORTE TERRESTRE AUTOMOTOR PARA LA ATENCION DEL CONTRATO INTERADMINISTRATIVO NO.329 DE 2025, SUSCRITO ENTRE EL INSTITUTO DEPARTAMENTAL DE DEPORTES DE ANTIOQUIA - INDEPORTES ANTIOQUIA</t>
  </si>
  <si>
    <t>PRESTACIÓN DEL SERVICIOS PARA LA EJECUCIÓN DE LAS ACTIVIDADES DEL PLAN DE BIENESTAR SOCIAL E INCENTIVOS Y PARA LAS DIFERENTES ACTIVIDADES REUNIONES Y EVENTOS DE RENTING DE ANQUIA EICE RENTAN.</t>
  </si>
  <si>
    <t>SUMINISTRO DE TIQUETES AREOS INTERMUNICIPALES, NACIONALES E INTERANCIONALES PARA EL DESPLAZAMIENTO DEL PERSONAL DE  RENTING DE ANTIOQUIA, EICE, RENTAN</t>
  </si>
  <si>
    <t>PRESTACION DE SERVICIOS Y APOYO A LA GESTION PARA LA EJECUCION DE LAS ACTIVIDADES RELACIONADAS CON LA APLICACION DE LA MATRIZ E INSTRUMENTOS DE DIAGNOSTICO DE CAPACIDAD INSTALADA EN LAS E.S.E PRIORIZADAS DEL DEPARTAMENTO DE ANTIOQUIA, EN EL MARCO DEL CONTRATO INTERADMINISTRATIVO DE MANDATO No. 25MA131D2075</t>
  </si>
  <si>
    <t>CONSULTORIA REALIZAR EL DIAGNOSTICO DE LOS PRESTADORES DE SERVICIOS PUBNLICOS DE ACUEDUCTO, ALCANTARILLADO Y ASEO EN LAS ZONA URGANA DE 50 MUNICIPIOS PRIORIZADOS ASI COMO LA FORMULACIÓN DE ESTRATEGIAS DE ASEGURAMIENTO PARA LA PRESTACIÓN DE SERVICIOS PÚBLICOS</t>
  </si>
  <si>
    <t>ALQUILER DE MAQUINARIA AMARILLA Y/O VOLQUETAS, VEHICULOS PESADOS, PREFERENTEMENTE EN LAS SUBREGIONES DE URABA, OCCIENTE Y VALLE DE ABURRA EN EL DEPARTAMENTO DE ANTIOQUIA</t>
  </si>
  <si>
    <t>PRESTACIÓN DE SERVICIOS DE APLICATIVO WEB PARA FACTURACIÓN Y DOCUMENTOS ELECTRONICOS DE RENTIG DE ANTIOQUIA. EICE-RENTAN</t>
  </si>
  <si>
    <t>PRESTACION DE SERVICIOS DE EXAMENES MEDICOS OCUPACIONAL DEL PERSONAL DE RENTING DE ANTIOQUIA EICE RENTAN</t>
  </si>
  <si>
    <t>SUMINISTRO Y RECARGA DE EXTINTORES Y BOTIQUINES PARA LA EMPRESA RENTING DE ANTIOQUIA, EICE, RENTAN</t>
  </si>
  <si>
    <t>COMPRAVENTA DE UN VEHICULO CAMIONETATIPO PICK UP, BAJO LAS CONDICIONES ESTABLECIDAS EN EL CONTRATO INTERADMINISTRATIVO 023 DE 2025 SUSCRITO CON EL MUNICIPIO DE SANTA FE DE ANTIOQUIA.</t>
  </si>
  <si>
    <t>COMPRAVENTA DE MAQUINARIA AMARILLA TIPO RETROEXCAVADORA, BAJO LAS CONDICIONES ESTABLECIDAS EN EL CONTRATO INTERADMINISTRATIVO 025 DE 2025 SUSCRITO CON EL MUNICIPIO DE CAICEDO</t>
  </si>
  <si>
    <t>PRESTACIÓN DE SERVICIOS DE REVISIÓN TECNO MECÁNICA Y 
DE GASES AL PARQUE AUTOMOTOR DE RENTING DE 
ANTIOQUIA-EICE, CON OPERACIÓN EN ZONA DEL ORIENTE 
ANTIOQUEÑO.</t>
  </si>
  <si>
    <t>EJECUCIÓN DE SERVICIOS DE OPERACIÓN LOGISTICA INTEGRAL, PARA DAR CUMPLIMIENTO A LAS ACTIVIDADES DE RENTING DE ANTIOQUIA EICE, RENTAN Y AL CONTRATO INTERADMINISTRATIVO NO. 4600104845 de 2025 SUSCRITO ENTRE RENTAN Y EL DISTRITO ESPECIAL DE CIENCIA, TECNOLOGÍA E INNOVACIÓN DE MEDELLÍN – SECRETARÍA DE INFRAESTRUCTURA FÍSICA - SIF</t>
  </si>
  <si>
    <t>INTERVENCION CORRECTIVA PARA LA REDUCCION DEL RIESGO, MEDIANTE LA RECUPERACION MECANICA DE LA CAPACIDAD HIDRAULICA DE LA QUEBRADA LA OCA, SECTOR LA ESMERALDA DEL MUNICIPIO DE ZARAGOZA, EN EL MARCO DEL CONTRATO INTERADMINSITRATIVO No 25IA424C2102 EN RAZON DE LA CALAMIDAD PUBLICA DECLARADA</t>
  </si>
  <si>
    <t>"INTERVENTORIA TECNICA ADMINISTRATIVA FINANCIERA LEGAL Y AMBIENTAL PARA LA INTERVENCION CORRECTIVAPARA LA REDUCCION DEL RIESGO. MEDIANTE LA RECUPERACION MECANICA DE LA CAPACIDAD HIDRAULICA DE LA QUEBRADA LA OCA SECTOR LA ESMERALDA DEL
MUNICIPIO DE ZARAGOZA EN EL MARCO DEL CONTRATO INTERADM INSIT RAT IVO No 25IA424C2102 EN RAZON DE LA CALAMIDAD
PUBLICADECLARADA”.</t>
  </si>
  <si>
    <t>PRESTACION DE SERVICIOS PROFESIONALES Y DE APOYO A LA GESTION PARA A LA SUPERVISION DEL CONTRATO No.
25MA112B2103 DE 2025 “CONTRATO INTERADMINISTRATIVO DE MANDATO PARA REALIZAR UN DIAGNOSTICO INTEGRAL DE LOS
PRESTADORES DE SERVICIOS PUBLICOS DE ACUEDUCTO, ALCANTARILLADO Y ASEO EN LA ZONA URBANA DE 60
MUNICIPIOS PRIORIZADOS, ASI COMO LA FORMULACION DE LA ESTRATEGIA DE ASEGURAMIENTO PARA LA PRESTACION DE
SERVICIOS PUBLICOS.</t>
  </si>
  <si>
    <t> PRESTACIÓN DE SERVICIOS Y APOYO A LA GESTION PARA EL DESARROLLO DE LA PRODUCCIÓN AUDIOVISUAL EN LA ESTRATEGIA COMUNICACIONAL DE ACUERDO AL PLAN DE COMUNICACIONES DE RENITING DE ANTIOQUIA.</t>
  </si>
  <si>
    <t>PRESTACION DE SERVICIOS DE APOYO A LA GESTION PARA EL PERITAJE Y ACTUALIZACIÓN DE AVALUO DE BIENES MUEBLES EN DESUSO, IMPRODUCTIVOS O NO REQUERIDOS PARA CUMPLIR CON LA LABOR MISIONAL, PARA ENAGENACION DIRECTA POR OFERTA EN SOBRE CERRADO DE PROPIEDAD DE RENTING DE ANTIOQUIA, EICE, RENTAN.</t>
  </si>
  <si>
    <t>“ALQUILER DE MAQUINARIA AMARILLA Y/O VOLQUETAS, VEHICULOS  PESADOS, PARA LA ATENCION DE EMERGENCIAS Y PUNTOS CRITICOS EN LA ZONA UNO (1) Y DEMAS FRENTES DONDE LA EMERGENCIA LO AMERITE,
EN EL DEPARTAMENTO DE ANTIOQUIA”</t>
  </si>
  <si>
    <t>" ALQUILER DE MAQUINARIA AMARILLA Y/O VOLQUETAS, VEHICULOS PESADOS PARA LA ATENCIÓN DE EMERGENCIAS Y PUNTOS CRITICOS EN LA ZONA 6 Y DEMAS FRENTES DONDE LO AMERITE EN EL DEPARTAMENTO DE ANTIOQUIA</t>
  </si>
  <si>
    <t>PRESTACIÓN DE SERVICIO PARA LA EJECUCIÓN DE LA OPERACIÓN LOGISTICA INTEGRAL, PARA DAR CUMPLIMIENTO A LAS ACTIVIDADES DE RENTING DE ANTIOQUIA EICE, RENTAN Y AL CONTRATO INTERADMINISTRATIVO NO. 4600017996 DE 2025 SUSCRITO CON LA SECRETARIA DE INFRAESTRUCTURA FISICA DEL DEPARTAMENTO DE ANTIOQUIA</t>
  </si>
  <si>
    <t>ALQUILER DE MAQUINARIA AMARILLA Y/O VOLQUETAS VEHICULOS PESADOS PARA LA ATENCIÓN DE EMERGENCIA Y PUNTOS CRITICOS EN LA ZONA 10 Y DEMAS FRENTES DONDE LA EMERGENCIA, LO AMERITE EN EL DEPARTAMENTO DE ANTIOQUIA</t>
  </si>
  <si>
    <t xml:space="preserve">SUMINISTRO DE IMPRESIÓN Y PRODUCCIÓN DE MATERIAL GRÁFICO Y PUBLICITARIO PARA EL POSICIONAMIENTO DE LA MARCA RENTAN A NIVEL INTERNO Y EXTERNO </t>
  </si>
  <si>
    <t>PRESTACION DE SERVICIOS COMO INGENIERO CIVIL, PARA DAR CUMPLIMIENTO A U\S OBLIGACIONES DERIVADAS DEL CONTRATO INTERADMINISTRATIVO No. 4600017793 de 2024, EN EL COMPONENTE DE LA SUPERVISION TECNICA SUSCRITO
ENTRE RENTING DE ANTIOQUIA - RENTAN Y EL DEPARTAMENTO DE ANTIOQUIA - SECRETARI'A DE INFRAESTRUCTURA FISICA</t>
  </si>
  <si>
    <t xml:space="preserve">ALQUILER DE MAQUINARIA AMARILLA Y/O VOLQUETAS, VEHICULOS PESADOS PARA LA ATENCIÓN DE EMERGENCIAS Y PUNTOS CRITICOS EN LA ZONA (11) Y DEMAS FRENTES Y PUNTOS CRITICOS EN LA ZONA </t>
  </si>
  <si>
    <t>ALQUILER DE MAQUINARIA AMARILLA Y/O VOLQUETAS VEHICULOS PESADOS PARA LA ATENCIÓN DE EMERGENCIA Y PUNTOS CRITICOS EN LA ZONA 2 Y DEMAS FRENTES DONDE LA EMERGENCIA, LO AMERITE EN EL DEPARTAMENTO DE ANTIOQUIA</t>
  </si>
  <si>
    <t>ALQUILER DE MAQUINARIA AMARILLA Y/O VOLQUETAS, VEHICULOS PESADOS, PARA LA ATENCION DE EMERGENCIAS Y PUNTOS CRITICOS EN LA ZONA CUATRO (4) Y DEMAS FRENTES DONDE LA EMERGENCIA LO AMERITE, EN EL DEPARTAMENTO DE ANTIOQUIA</t>
  </si>
  <si>
    <t>PRESTACIÓN DE SERVICIOS DE CLOUD COMPUTING PARA HOSTING DEL SISTEMA DE GESTIÓN DOCUMENTAL, GESTIÓN DE CALIDAD, RIESGOS Y PLAN ESTRATEGICO, GESTIÓN CONTRACTUAL Y GESTION DE PQRS DE RENTING DE ANTIOQUIA-EICE</t>
  </si>
  <si>
    <t>INTERVENTORIA PARA LA EJECUCltiN DE LA ESTRUCTUACION, ESTUDIOS Y DISENOS EN ETAPA DE PREFACTIBILIDAD Y FACTIBILIDAD DE LA ALIANZA PUBLICO PRIVADA - APP, DEL PROYECTO VIAL SANTUARIO - PROVIDENCIA EN EL DEPARTAMENTO DE ANTIOQUIA.</t>
  </si>
  <si>
    <t>ALQUILER DE MAQUINARIA AMARILLA Y/O VOLQUETAS, VEHICULOS PESADOS, PARA LA ATENCION DE EMERGENCIAS Y PUNTOS CRITICOS EN LA ZONA CINCO (5) Y DEMAS FRENTES DONDE LA EMERGENCIA LO AMERITE, EN EL DEPARTAMENTO DE ANTIOQUIA.</t>
  </si>
  <si>
    <t>PRESTACIÓN DE SERVICIOS PROFESIONALES Y DE APOYO A LA GESTIÓN PARA EL APOYO A LA SUPERVISIÓN DEL CONTRATO 25IA11B2087 DE 2025 CONTRATO INTERADMINISTRATIVO DE MANDATO SIN REPRESENTACIÓN SUSCRITO ENTRE RENTING DE ANTIOQUIA Y LA ENTIDAD MANDATARIA PARA LA EJECUCIÓN DE LOS ESTUDIOS Y DISEÑOS EN ETAPA DE PREFACTIBILIDAD Y FACTIBILIDAD DE UNA ASOCIACION PUBLICO-PRIVADA APP DEL PROYECTO VIAL SANTUARIO- PROVIDENCIA CONEXION ORIENTE NORTE EN EL DEPARTAMETO DE ANTIOQUIA</t>
  </si>
  <si>
    <t>PRESTACION DE SERVICIOS COMO INGENIERO CIVIL DE APOYO A LOS PROYECTOS DE LA SUBGERENCIA DE PLANEACION Y ESTRUCTURACION DE PROYECTOS</t>
  </si>
  <si>
    <t>CONTRATO DE PRESTACIBN DE SERVICIOS COMO PROFESIONAL COORDINADOR PARA EL DESARROLLO DE LAS ACTIVIDADES PROPIAS DEL CONTRATO INTERADMINISTRATIVO NO. C.I.A.D 066-2024 SUSCRITO ENTRE RENTING DE ANTIOQUIA - RENTAN Y EL INSTITUTO DE CULTURA Y PATRIMONIO DE ANTIOQUIA, PARA LLEVAR A CABO ACTIVIDADES DE MANTENIMIENTO CORRECTIVO Y PREVENTIVO, ASI COMO ADECUACIONES LOCATIVAS DEL PALACIO DE LA CULTURA RAFAEL URIBE URIBE, BIEN DE INTERES CULTURAL (BIC) A NIVEL NACIONAL Y SEDE DEL INSTITUTO DE CULTURA Y PATRIMONIO DE ANTIOQUIA</t>
  </si>
  <si>
    <t>ALQUILER DE MAQUINARIA AMARILLA Y/O VOLQUETAS VEHICULOS PESADOS PARA LA ATENCIÓN DE EMERGENCIA Y PUNTOS CRITICOS EN LA ZONA 8 Y DEMAS FRENTES DONDE LA EMERGENCIA, LO AMERITE EN EL DEPARTAMENTO DE ANTIOQUIA</t>
  </si>
  <si>
    <t>ALQUILER DE MAQUINARIA AMARILLA Y/O VOLQUETAS VEHICULOS PESADOS PARA LA ATENCIÓN DE EMERGENCIA Y PUNTOS CRITICOS EN LA ZONA 9 Y DEMAS FRENTES DONDE LA EMERGENCIA, LO AMERITE EN EL DEPARTAMENTO DE ANTIOQUIA</t>
  </si>
  <si>
    <t>MANTENIMIENTO CORRECTIVO Y REPARACION ESTRUCTURAL DE LOS VEHICULOS Y DEMAS ACTIVIDADES COMPLEMENT ARIAS AL PARQUE AUTOMOTOR DE RENTING DE ANTIOQUIA.</t>
  </si>
  <si>
    <t>OBRAS DE ADECUACIÓN, ADQUISICIÓN, INSTALACIÓN Y MANTENIMIENTO DE SISTEMAS DE AIRE ACONDICIONADO, DESHUMIDIFICACIÓN Y CONTROL DE LUZ SOLAR DEL ARCHIVO HISTORICO DE ANTIOQUIA UBICADO EN EL PALACIO DE LA CULTURA RAFAEL URIBE URIBE, SEDE INSTITUTO DE CULTURA Y PATRIMONIO DE ANTIOQUIA</t>
  </si>
  <si>
    <t>COMPRAVENTA DE MAQUINARIA AMARILLA TIPO MINICARGADOR Y  DOZER BLADE, BAJO LAS CONDICIONES ESTABLECIDAS EN EL 
CONTRATO INTERADMINISTRATIVO CI 007 DE 2025 SUSCRITO CON  EL MUNICIPIO DE CUIDAD BOLIVAR</t>
  </si>
  <si>
    <t>MANTENIMIENTO INTEGRAL DEL PARQUE AUTOMOTOR PROPIEDAD DEL DEPARTAMENTO DE ANTIOQUIA, VAHICULOS TOYOTA</t>
  </si>
  <si>
    <t>PRESTACIÓN DE SERVICIOS PROFESIONALES Y DE APOYO A LA GESTIÓN PARA LA REALIZACIÓN Y SEGUIMIENTO DE DIFERENTES ESTRATEGIAS DE COMUNICACIÓN EXTERNA DE ACUERDO AL PLAN DE COMUNICACIONES DE RENTING DE ANTIOQUIA</t>
  </si>
  <si>
    <t>CONTRATO DE PRESTACIÓN DE SERVICIOS COMO PROFESIONAL COORDINADOR PARA EL DESARROLLO DE LAS ACTIVIDADES PROPIAS DEL CONTRATO INTERADMINISTRATIVO NO. C.I. 0027-2025 SUSCRITO ENTRE RENTING DE ANTIOQUIA – RENTAN Y EL INSTITUTO DE CULTURA Y PATRIMONIO DE ANTIOQUIA, PARA LA EJECUCIÓN DE ADECUACIONES, ADQUISICIÓN, INSTALACIÓN Y MANTENIMIENTO DE SISTEMAS DE AIRE ACONDICIONADO, DESHUMIDIFICACIÓN Y CONTROL DE LUZ SOLAR DEL ARCHIVO HISTÓRICO DE ANTIOQUIA UBICADO EN EL PALACIO DE LA CULTURA RAFAEL URIBE URIBE, SEDE DEL INSTITUTO DE CULTURA Y PATRIMONIO DE ANTIOQUIA.</t>
  </si>
  <si>
    <t>CONTRATO DE PRESTACION DE SERVICIOS COMO PROFESIONAL DE PROYECTOS PARA EL DESARROLLO DE LAS ACTIVIDADES PROPIAS DEL
CONTRATO INTERADMINISTRATIVO NO.25IA424C2100, CUYO OBJETO ES REALIZACION DE ESTUDIOS Y DISENOS PARA LA CONSTRUCCION DEL
PUENTE PEATONAL SOBRE EL RIO TAFETANES EN LA VEREDA LOS PLANES DEL MUNICIPIO DE GRANADA PARA EJECUTAR OBRAS DE REDUCCION DEL
RIESGO.</t>
  </si>
  <si>
    <t>ALQUILER DE MAQUINARIA AMARILLA Y/O VOLQUETAS VEHICULOS PESADOS PARA LA ATENCIÓN DE EMERGENCIA Y PUNTOS CRITICOS EN LA ZONA 7 Y DEMAS FRENTES DONDE LA EMERGENCIA, LO AMERITE EN EL DEPARTAMENTO DE ANTIOQUIA</t>
  </si>
  <si>
    <t>CONSULTORÍA PARA ESTUDIOS Y DISEÑOS DESTINADOS A LAS OBRAS DE REDUCCIÓN DEL RIESGO CONSISTENTES DEL PUENTE PEATONAL SOBRE EL RÍO TAFETANES EN LA VEREDA LOS PLANES DEL MUNICIPIO DE GRANADA</t>
  </si>
  <si>
    <t>INTERVENTORIA DE ESTUDIOS Y DISEÑOS  DESTINADOS A LAS OBRAS DE REDUCCIÓN DEL RIESGO CONSISTENTES DEL PUENTE PEATONAL SOBRE EL RÍO TAFETANES EN LA VEREDA LOS PLANES DEL MUNICIPIO DE GRANADA</t>
  </si>
  <si>
    <t>RENTING DE EQUIPOS TECNOLÓGICOS PARA EL FORTALECIMIENTO INFORMÁTICO Y/O TECNOLÓGICO DE LOS 
DIFERENTES COMPONENTES TIC, EN LA CIUDAD DE BELLO</t>
  </si>
  <si>
    <t>ALQUILER DE EQUIPOS DE COMPUTO CON EL FIN DE LLEVAR A CABO LA  EJECUCION Y EL BUEN DESARROLLO DE LAS ACTIVIDADES QUE REQUIERE LA EMPRESA RENTING DE ANTIOQUIA RENTAN EICE PARA SUFUNCIONAMIENTO.</t>
  </si>
  <si>
    <t>COMPRAVENTA DE MAQUINARIA AMARILLA TIPO RETROEXCAVADORA, BAJO LAS CONDICIONES ESTABLECIDAS EN
EL CONTRATO INTERADMINISTRATIVO 008 DE 2025 SUSCRITO CON EL MUNICIPIO DE GOMEZ PLATA</t>
  </si>
  <si>
    <t>EJECUCION DE SERVICIOS DE OPERACION LOGISTICA INTEGRAL, PARA DAR CUMPLIMIENTO A LAS ACTIVIDADES DE RENTING DE ANTIOQUIA EICE,
RENTAN Y AL CONTRATO INTERADMINISTRATIVO NO.11512024 DE 2024 SUSCRITO CON LA AGENCIA DE DESARROLLO RURAL - ADR.</t>
  </si>
  <si>
    <t>REALIZACIÓN DE LOS ESTUDIOS Y DISEÑOS TECNICOS DESTINADOS A LA ESTRUCTURACIÓN EN ETAPA DE FACTIBILIDAD DE LA ALIZANZA PUBLICO PRIVADA- APP DEL PROYECTO VIAL SANTUARIO- PROVIDENCIA EN EL DEPARTAMENTO DE ANTIOQUIA</t>
  </si>
  <si>
    <t>PRESTACIÓN DE SERVICIOS PARA INSTALACIÓN, REUBICACIÓN Y MANTENIMIENTO DE CÁMARAS Y EQUIPOS DEL SISTEMA DE VIGILANCIA, Y LA ADQUISICIÓN DE CONTROL DE ACCESO BIOMETRICO EN LAS SEDES DE LA EMPRESA RENTING DE ANTIOQUIA EICE-RENTAN</t>
  </si>
  <si>
    <t>CONSULTORIA PARA REALIZAR ESTRUCTURACIÓN JURIDICA, FINANCIERA,SOCIOECONOMICA, PREDIAL, SOCIAL, AMBIENTAL, DE TRAFICO Y DEMAS COMPONENTES EN ETAPA DE PREFACTIBILIDAD Y FACTIBILIDAD DE LA ALIANZA PUBLICO PRIVADA APP DEL PROYECTO VIAL SANTIARIO-PROVIDENCIA EN EL DEPARTAMENTO DE ANTIOQUIA</t>
  </si>
  <si>
    <t>MANTENIMIENTO INTEGRAL DEL PARQUE AUTOMOTOR PROPIEDAD DEL DEPARTAMENTO DE ANTIOQUIA, VEHICULOS MARCA FORD.</t>
  </si>
  <si>
    <t>PRESTACIÓN DE SERVICIOS PROFESIONALES DE APOYO A LA GESTION DE LA DIRECCIÓN DE CONTABILIDAD PARA EL CORRECTO DESARROLLO DE LAS ACTIVIDADES DE RENTING DE ANTIOQUIA, EICE, RENTAN.</t>
  </si>
  <si>
    <t>“ALQUILER DE MAQUINARIA AMARILLA Y/O VOLQUETAS, VEHÍCULOS PESADOS, PARA LA ATENCIÓN DE EMERGENCIAS Y PUNTOS CRÍTICOS EN LA ZONA TRES (3)Y DEMÁS FRENTES DONDE LA EMERGENCIA LO AMERITE, EN EL DEPARTAMENTO DE ANTIOQUIA”.</t>
  </si>
  <si>
    <t>PRESTACIÓN DE SERVICIOS PROFESIONALES COMO ABOGADO PARA BRINDAR APOYO EN LA MATERIALIZACIÓN DE LOS PROCEDIMIENTOS CONTRACTUALES Y JURIDICIOS Y DEMAS REQUERIMIENTOS POR RENTING DE ANTIOQUIA-EICE</t>
  </si>
  <si>
    <t>PRESTACIÓN DE SERVICIOS PROFESIONALES Y DE APOYO A LA GESTIÓN PARA LA EJECUCIÓN DE LAS ACTIVIDADES DE COORDINACIÓN DEL COMPONENTE DE ASESORIA PARA EL DESARROLLO DE ESTUDIOS DE CAPACIDAD INSTALADA, EN EL MARCO DEL CONTRATO INTERADMINISTRATIVO DE MANDATO No 25MA131D2075</t>
  </si>
  <si>
    <t>PRESTACIÓN DE SERVICIOS PROFESIONALES Y DE APOYO A LA GESTIÓN, PARA ASISTIR EN EL EJERCICIOS DE LAS FUNCIONES DE SUPERVISIÓN TECNICA, ASOCIADA A LA EJECUCION DEL CONTRATO 4600017793 DE 2024 CUYO OBJETO ES LA EJECUCIÓN DE LOS ESTUDIOS Y DISEÑOS DESTINADOS A LA INTERVENCIÓN DE CORREDORES VIALES EN EL DEPARTAMENTO DE ANTIOQUIA</t>
  </si>
  <si>
    <t>PRESTACION DE SERVICIOS PROFESIONALES ESPECIALIZADOS PARA LA ASESORIA FINANCIERA DE CONFORMIDAD CON LAS DISPOSICIONES LEGALES VICENTES Y DE ACUERDO CON LA NATURALEZA JURIDICA DE LA EMPRESA RENTING DE ANTIOQUIA, EICE RENTAN, EICE,
RENTAN.</t>
  </si>
  <si>
    <t>PRESTACION DE SERVICIOS PROFESIONALES PARA LA EJECUCION DE
ACTIVIDADES ADMINISTRATIVAS Y FINANCIERAS DE LA DIRECClON DE
CONTABILIDAD DE RENTING DE ANTIOQUIA, EICE, RENTAN.</t>
  </si>
  <si>
    <t>PRESTACION DE SERVICIOS PROFESIONALES DE APOYO A LA GESTION DE LA DIRECCION DE CONTABILIDAD PARA EL CORRECTO
DESARROLLO DE LAS ACTIVIDADES DE RENTING DE ANTIOQUIA, EICE, RENTAN.</t>
  </si>
  <si>
    <t xml:space="preserve">PRESTACIÓN DE SERVICIOS PROFESIONALES ESPECIALIZADOS COMO ABOGADO PARA BRINDAR APOYO EN LA MATERIALIZACIÓN DE LOS PROCEDIMIENTOS DE LA DIRECCIÓN CONTRACTUAL DE RENTING DE ANTIOQUIA-EICE </t>
  </si>
  <si>
    <t>PRESTACIÓN DE SERVICIOS PROFESIONALES ESPECIALIZADOS PARA LA IMPLEMENTACION Y EJECUCIÓN DE LAS ESTRATEGIA COMUNICACIONAL DE RENTAN Y MEDIANTE EL DESARROLLO DE ACCIONES EN CANALES FISICOS Y DIGITALES, INCLUYENDO EL APOYO PARA EL FUNCIONAMIENTO DEL SITIO WEB Y DEMAS PLATAFORMAS DIGITALES PARA LA VISUALIZACION, EL POSICIONAMIETO Y EL RELACIONAMIENOTO ESTRATEGICO DE LA ENTICDAD CON SUS PUBLICOS DE INTERES</t>
  </si>
  <si>
    <t>PRESTACION DE SERVICIOS PROFESIONALES ESPECIALIZADOS COMO ABOGADO PARA BRINDAR APOYO EN LA MATERIALIZACION DE LOS
PROCEDIMIENTOS CONTRACTUALES Y JURIDICOS Y DEMAS REQUERIDOS POR LA SECRETARIA GENERAL Y LA DIRECCION
CONTRACTUAL DE RENTING DE ANTIOQUIA EICE</t>
  </si>
  <si>
    <t>PRESTACION DE SERVICIOS PROFESIONALES COMO ABOGADO PARA BRINDAR APOYO EN LA MATERIALIZACION DE LOS PROCEDIMIENTOS
CONTRACTUALES Y JURIDICOS Y DEMAS REQUERIDOS POR RENTING DE ANTIOQUIA EICE"</t>
  </si>
  <si>
    <t xml:space="preserve">PRESTACIÓN DE SERVICIOS PROFESIONALES Y DE APOYO A LA GESTIÓN PARA LA REALIZACIÓN Y SEGUIMIENTO Y FORTALECIMIENTO DE LAS DIFERENTES ESTRATEGIAS DE COMUNICACIÓN INTERNAS DE ACUERDO AL PLAN DE COMUNICACIONES DE RENTING DE ANTIOQUIA </t>
  </si>
  <si>
    <t>PRESTACIÓN DE SERVICIOS PROFESIONALES COMO ABOGADO PARA BRINDAR APOYO  EN LA EJECUCIÓN DE LOS PROCEDIMIENTOS JURIDICOS Y CONTRACTUALES DE LA DIRECCION DE LA DIRECCION CONTRACTUAL DE RETING EICE- RENTAN</t>
  </si>
  <si>
    <t>INTERVENTORÍA TÉCNICA, ADMINISTRATIVA, FINANCIERA, LEGAL Y AMBIENTAL PARA LAS OBRAS DE MANTENIMIENTO, ADECUACIÓN Y REPARACIÓN DEL EDIFICIO ALEJANDRO LÓPEZ ECHAVARRIA, SEDE PRINCIPAL DEL IDEA”</t>
  </si>
  <si>
    <t>PRESTACION DE SERVICIOS PROFESIONALES COMO APOYO A LA GESTION ADMINISTRATIVA, PARA DAR CUMPLIMIENTO A LAS
OBLIGACIONES DERIVADAS DE LOS CONTRATOS INTERADMINISTRATIVOS N 25MA131D2075 Y N 25IA111B2170 DE 2025.</t>
  </si>
  <si>
    <t>PRESTACIÓN DE SERVICIOS DE APOYOO A LA DIRECCIÓN DE TECNOLOGIA Y SEGURIDAD PAREA SOPERTE TECNICO A LA PLATAFORMA TECNOPLOGIA RENTING DE ANTIOQUIA</t>
  </si>
  <si>
    <t>REALIZAR OBRAS Y  MANTENIMIENTO DE ADECUACION Y REPARACION DE EDIFICIOS ALEJANDRO LOPEZ ECHAVARRIA SEDE PRINCIPAL DEL IDEA</t>
  </si>
  <si>
    <t>PRESTACION DE SERVICIOS COMO  INGENIERO CIIVL PARA LA EJEUCIÓN Y CUMPLIMIENTO DE LAS OBLIGACIONES DERIVADAS DEL CONTRATO INTERADMINISTRATIVO No 24IA111B2064 DE 2024, PARA EJECUTAR LAS OBRAS ESTABILIZACION EL DEPOSITO EL GALPON O LA FRISOLA O LAS DEMAS ACTIVIDADES TENDIENTES A ALCANZAR EL CIERRE TECNINCO Y DEFINITIVO DEL DEPOSITO</t>
  </si>
  <si>
    <t>MANTENIMIENTO INTEGRAL DEL PARQUE AUTOMOTOR PROPIEDAD DEL DEPARTAMENTO DE ANTIOQUIA, VAHICULOS SUZUKI</t>
  </si>
  <si>
    <t>PRESTACIÓN DE SERVICIOS PROFESIONALES PARA ASESORIA CON COCEPTO EN DERECHO TRIBUTARIO Y ACTIVIDADES CONEXAS ANTE LA LIQUIDACIÓN OFICIAL DE REVISIÓN 2025011050000425 REALIZADA POR LA DIAN A RENTAN EICE</t>
  </si>
  <si>
    <t>CONTRATO DE PRESTACIÓN DE SERVICIOS COMO INGENIERO CIVIL PARA EL DESARROLLO DE LAS ACTIVIDADES PROPIAS DEL CONTRATO INTERADMINISTRATIVO No 0117 DE 2025 PARA REALIZAR OBRAS DE MANTENIMIENTO ADECUACION Y REPARACIÓN DEL EDIFICIO ALEJANDRO LOPEZ RESTREPO SEDE PRINCIPAL DEL IDEA.</t>
  </si>
  <si>
    <t>PRESTACIÓN DE SERVICIOS PROFESIONALES Y APOYO A LA GESTIÓN PARA LA EJECUCIÓN DE LAS ACTIVIDADES EN LA APLICACIÓN DE MATRIZ E INSTRUMENTOS DE DIAGNOSTICO DE CAPACIDAD INSTALADA EN LAS E.S.E PRIORIZADAS DEL DEPARTAMENTO DE ANTIOQUIA, EN EL MARCO DEL CONTRATO INTERADMINISTRATIVO DE MANDATO 24MS131F2075</t>
  </si>
  <si>
    <t xml:space="preserve">PRESTACIÓN DE SERVICIOS PROFESIONALES ESPECIALIZADOS PARA LA ELABORACIÓN DE DICTAMEN PERICIAL ASI COMO PARA EL ACOMPAÑAMIENTO TECNICO QUE RESULTE NECESARIO DENTRO DEL PROCESO JUDICIAL CON RADICADO No 2500-23-36-000-2021-00311-00 </t>
  </si>
  <si>
    <t>PRESTACIÓN DE SERVICIOS PROFESIONALES EN ARQUITECTURA PARA BRINDAR APOYO EN EL EJECICIO DE LAS FUNCIONES DE INTERVENTORIA DURANTE LA EJECUCIÓN DEL CONTRATO INTERADMINISTRATIVO No 1012002116035202025 de 2025 CELEBRADO ENTRE EL MUNICIPIO DE RIONEGRO Y RENTING DE ANTIOQUIA EICE RENTAN</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</si>
  <si>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</si>
  <si>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RESTACIÓN DE SERVICIOS DE APOYO A LA GESTIÓN PARA LA EJECUCIÓN DE LAS ACTIVIDADES EN LA APLICACIÓN DE LA MATRIZ E INSTRUMENTOS DE DIAGNÓSTICO DE CAPACIDAD INSTALADA EN LAS E.S.E PRIORIZADAS DEL DEPARTAMENTO DE ANTIOQUIA, EN EL MARCO DEL CONTRATO INTERADMINISTRATIVO DE MANDATO NO. 25MA131D2075.</t>
  </si>
  <si>
    <t xml:space="preserve"> PRESTACIÓN DE SERVICIOS PROFESIONALES Y APOYO A LA GESTIÓN PARA LA EJECUCIÓN DE LAS ACTIVIDADES EN LA APLICACIÓN DE LA MATRIZ E INSTRUMENTOS DE DIAGNÓSTICO DE CAPACIDAD INSTALADA EN LAS E.S.E PRIORIZADAS DEL DEPARTAMENTO DE ANTIOQUIA, EN EL MARCO DEL CONTRATO INTERADMINISTRATIVO DE MANDATO NO. 25MA131D2075.
 </t>
  </si>
  <si>
    <t>PRESTACION DE SERVICIOS DE GPS SATELITAL ES Y PLATAFORMAS PARA EL FUNCIONAMIENTO DE LA FLOTA VEHICULAR Y EQUIPOS RENTAN EN EL DESARROLLO DE LAS ACTIVIDADES REQUERIDAS PARA LA OPERACIÓN DE RENTING DE ANTIOQUIA-RENTAN.</t>
  </si>
  <si>
    <t>PRESTACION DE SERVICIOS PROFESIONALES COMO COORDINADORA PARA EL DESARROLLO DE LAS ACTIVIDADES PROPIAS DE CONTRATO INTERADMINISTRATIVO 25IA424C2102 DE 2025 SUSCRITO ENTRE RENTING DE ANTIOQUIA - RENTAN Y EL DEPARTAMENTO DE ANTIOQUIA DAGRAM PARA LA INTERVENCION CORRECTIVA PARA LA REDUCCION DEL RIESGO MEDIANTE LA RECUPERACION MECANICA DE LA CAPACIDAD HIDRAULICA DE LA QUBRADA DE OCA, SECTOR LA ESMERALDA DEL MUNICIPIO DE ZARAGOZA, EN EL MARCO DE LA CALAMUDAD PUBLICA No 088 DEL 6 DE SPETIEMBRE DE 2024</t>
  </si>
  <si>
    <t>PROVISIÓN DE MAQUINARIA AMARILLA TIPO RETROEXCAVADORA, 
BAJO LAS CONDICIONES ESTABLECIDAS EN EL CONTRATO 
INTERADMINISTRATIVO CAD -001-2025 SUSCRITO CON EL MUNICIPIO 
DE NARIÑO ANTIOQUIA</t>
  </si>
  <si>
    <t>:PRESTACIÓN DE SERVICIOS PROFESIONALES  Y APOYO A LA  GESTIÓN PARA LA EJECUCIÓN DE LAS ACTIVIDADES EN LA APLICACIÓN DE LA MATRIZ E INSTRUMENTOS DE DIAGNÓSTICO DE CAPACIDAD INSTALADA EN LAS E.S.E PRIORIZADAS DEL DEPARTAMENTO DE ANTIOQUIA, EN EL MARCO DEL CONTRATO INTERADMINISTRATIVO DE MANDATO NO. 25MA131D2075.</t>
  </si>
  <si>
    <t>PRESTACIÓN DE SERVICIOS DE APOYO A LA GESTIÓN PARA LA EJECUCIÓN Y CUMPLIMIENTO DE LAS OBLIGACIONES DERIVADAS DEL CONTRATO INTERADMINISTRATIVO NO. 4600017410 DE 2024, SUSCRITO ENTRE RENTING DE ANTIOQUIA – RENTAN Y EL DEPARTAMENTO DE ANTIOQUIA – SECRETARÍA DE SUMINISTROS Y SERVICIOS</t>
  </si>
  <si>
    <t>SARA VELASQUEZ ORTEGA</t>
  </si>
  <si>
    <t>LUZ EDILIA LOPEZ VAHOS</t>
  </si>
  <si>
    <t xml:space="preserve">ELKIN DARIO ESCOBAR HERRERA </t>
  </si>
  <si>
    <t>ADRIANA ASTRID ZEA CÁRDENAS</t>
  </si>
  <si>
    <t>CRISTEL JARAMILLO</t>
  </si>
  <si>
    <t>LILIANA ESTELLA MEJIA RAMIREZ</t>
  </si>
  <si>
    <t>DIONER ANDRES ORTIZ OSSA</t>
  </si>
  <si>
    <t xml:space="preserve">VIVIANA MARIA GAVIRIA SALAZAR </t>
  </si>
  <si>
    <t>ANDRES FELIPE MORENO VASQUEZ</t>
  </si>
  <si>
    <t>CATALINA CASTRILLON TORRES</t>
  </si>
  <si>
    <t>JULIETH VIVANA MARIN ZAPATA</t>
  </si>
  <si>
    <t>9,375,000</t>
  </si>
  <si>
    <t>9,799,254</t>
  </si>
  <si>
    <t>19,781,667</t>
  </si>
  <si>
    <t>$100,000,000</t>
  </si>
  <si>
    <t>SARA CAROLINA TEJADA  y JUAN DIEGO AGUIRRE LONDOÑO</t>
  </si>
  <si>
    <t>$17,844,607</t>
  </si>
  <si>
    <t>1.732,032.823</t>
  </si>
  <si>
    <t>CATALINA HINESTROZA GALLEGO</t>
  </si>
  <si>
    <t>$11,823,118,973</t>
  </si>
  <si>
    <t xml:space="preserve">JENNIFER JIMENEZ </t>
  </si>
  <si>
    <t>$7,200,000</t>
  </si>
  <si>
    <t>NATHALY GIRALDO</t>
  </si>
  <si>
    <t>$25,559,916)</t>
  </si>
  <si>
    <t>$12,614,000)</t>
  </si>
  <si>
    <t xml:space="preserve">JOHN JAMER GALLEGO GIRALDO </t>
  </si>
  <si>
    <t>($ 4.217.856.731</t>
  </si>
  <si>
    <t>$90,416,146</t>
  </si>
  <si>
    <t xml:space="preserve">BEATRIZ ELIANA FRANCO </t>
  </si>
  <si>
    <t>$2,093,162,400</t>
  </si>
  <si>
    <t>$24,579,651</t>
  </si>
  <si>
    <t>$26,491,596</t>
  </si>
  <si>
    <t>$700,000,000)</t>
  </si>
  <si>
    <t>($1.100.000.000</t>
  </si>
  <si>
    <t>CONSULTORIA PARA LA REALIZACIÓN DE LOOS ESTUDIOS DE VUNERABILIDAD SISMICA QUE PERMITAN REALIZAR EL PLAN MAESTRO DE INVERSIÓN EN INFRAESTRUCTURA Y DOTACIÓN EN SALUD PMID DEL DEPARTAMENTO DE ANTIOQUIA</t>
  </si>
  <si>
    <t>PRESTACION DE SERVICIOS PROFESIONALES ESPECIALIZADOS PARABRINDAR ACOMPANAMIENTO JURIDICO EN LAS ACTIVIDADES REQUERIDASPOR LA OFICINA DE CONTROL INTERNO DE RENTING DE ANTIOQUIA - RENTAN</t>
  </si>
  <si>
    <t>SUMINISTRO Y PUESTA EN FUNCIONAMIENTO DE MOVILIARIO EN LAS INSTALACIONES DE RENTNING DE ANTIOQUIA-EICE</t>
  </si>
  <si>
    <t>CONTRATO DE PRESTACION DE SERVICIOS COMO PROFESIONALAMBIENTAL PARA EL DESARROLLO DE LAS ACTIVIDADES PROPIAS DELCONTRATO INTERADMINISTRATIVO NO. 4600017794 DE 2024, CONNUMERACION INTERNA RENTAN 000794, CUYO OBJETO ES  CONTRATOINTERADMINISTRATIVO DE MANDATO SIN REPRESENTACION PARA LAADMINISTRACION DELEGADA DE LOS RECURSOS DESTINADOS A LLEVAR ACABO ACTIVIDADES DE CONSERVACION, MANTENIMIENTO YREHABILITACION DE LAS VIAS A CARGO DEL DEPARTAMENTO DEANTIOQUIA EN CUMPLIMIENTO DEL PLAN DE DESARROLLODEPARTAMENTAL POR ANTIOQUIA FIRME .</t>
  </si>
  <si>
    <t>CONTRATO DE PRESTACION DE SERVICIOS COMO INGENIERO CIVILAPOYO ADMINISTRADOR VIAL PARA EL DESARROLLO DE LAS ACTIVIDADESPROPIAS DEL CONTRATO INTERADMINISTRATIVO NO. 4600017794 DE 2024,CON NUMERACION INTERNA RENTAN 000794, CUYO OBJETO ES CONTRATO INTERADMINISTRATIVO DE MANDATO SIN REPRESENTACIONPARA LA ADMINISTRACION DELEGADA DE LOS RECURSOS DESTINADOS ALLEVAR A CABO ACTIVIDADES DE CONSERVACION, MANTENIMIENTO YREHABILITACION DE LAS VIAS A CARGO DEL DEPARTAMENTO DEANTIOQUIA EN CUMPLIMIENTO DEL PLAN DE DESARROLLODEPARTAMENTAL POR ANTIOQUIA FIRME</t>
  </si>
  <si>
    <t>SUMINISTRO DE COMBUSTIBLE LIQUIDO (GASOLINA CORRIENTE, Y ACPM),ASI COMO ACEITES GRASAS Y LUBRICANTES, A NIVEL NACIONAL CON DESTINO A LOS VEHICULOS UTILIZADOS POR LA EMPRESA RENTING DE ANTIOQUIA  EICE CON  EL FIN DE GARANTIZAR EL NORMAL  DESARROLLO DE LAS ACTIVIDADES REQUERIDAS PARA SU OPERACIÓN.</t>
  </si>
  <si>
    <t>PRESTACIÓN DE SERVICIO DE MANTENIMIENTO PREVENTIVO Y CORRECTIVO DE LOS SISTEMAS DE AIRES ACONDICIONADOS INSTALADOS EN LAS SEDES DE RENTING DE ANTIOQUIA</t>
  </si>
  <si>
    <t>DIVEMOTOR SAS</t>
  </si>
  <si>
    <t>31/!2/2025</t>
  </si>
  <si>
    <t>($44,516,479</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</si>
  <si>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</si>
  <si>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PRESTACION DE SERVICIOS PROFESIONALES ESPECIALIZADOS PARA LA
ELABORACION DE DICTAMEN PERICIAL, ASI COMO PARA EL
ACOMPANAMIENTO TECNICO QUE RESULTE NECESARIO DENTRO DEL
PROCESO JUDICIAL CON RADICADO 25000-23-36-000-2021-00311-00.</t>
  </si>
  <si>
    <t>PROVEER UN VEHICULO CAMIONETATIPO PICK UP, BAJO LAS CONDICIONES ESTABLECIDAS EN EL CONTRATO INTERADMINISTRATIVO CAD 008-2025 SUSCRITO CON EL MUNICIPIO DE SABANALARGA.</t>
  </si>
  <si>
    <t>PRESTACION DE SERVICIOS DE APOYO A LA GESTION PARA LA EJECUCION DE LAS ACTIVIDADES EN LA APLICACION DE LA MATRIZ E INSTRUMENTOS DE DIAGNOSTICO DE CAPACIDAD INSTALADA EN LAS E.S.E PRIORIZADAS
DEL DEPARTAMENTO DE ANTIOQUIA, EN EL MARCO DEL CONTRATO INTERADMINISTRATIVO DE MANDATO NO. 25MA131D2075.</t>
  </si>
  <si>
    <t>ALQUILER DE MAQUINARIA AMARILLA Y EQUIPOS DE TRANSPORTE REMOCION DE DERRUMBES CARGUE Y TRANSPORTE DE MATERIAL EN EL MUNICIPIO DE GIRARDOTA ANTIOQUIA</t>
  </si>
  <si>
    <t>WENDY ALVAREZ SANCHEZ</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</si>
  <si>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25MA13102075."</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</si>
  <si>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</si>
  <si>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REALIZACIÓN DE LOS ESTUDIOS Y DISEÑOS Y COMPARADOR PÚBLICO PRIVADO DEL PROYECTO VIAL LA CEJA - LA PINTADA (CONEXIÓN ORIENTE - SUR), EN EL DEPARTAMENTO DE ANTIOQUIA</t>
  </si>
  <si>
    <t>CONTRATO DE PRESTACIÓN DE SERVICOS COMO PROFESIONAL EN SEGURIDAD Y SALUD EN EL TRABAJO PARA EL DESARROLLO DE LAS ACTIVIDADES PROPIAS DEL CONTRATO INTERADMINISTRATIVO No CL0027-2025 SUSCRITO ENTRE RENTING DE ANTIOQUIA-RENTAN Y EL INSTITUTO DE CULTURA Y PATRIMONIO DE ANTIOQUIA</t>
  </si>
  <si>
    <t>PROVISION DE VEHICULO PARA USO INSTITUCIONAL, BAJO LAS
CONDICIONES ESTABLECIDAS EN EL CONTRATO
INTERADMINISTRATIVO 007-2025 SUSCRITO CON EL MUNICIPIO DE
SALGAR-ANTIOQUIA.”</t>
  </si>
  <si>
    <t>CONTRATO DE PRESTACIÓN DE SERVICIOS COMO PROFESIONAL EN SEGURIDAD Y SALUD EN EL TRABAJO SISO PARA LA EJUCION Y CUMPLLIMIENTO DE LAS OBLIGACIONES DERIVDAS DEL CONTRATO DE MANDATO No 25IA424C2102</t>
  </si>
  <si>
    <t>COMPRAVENTA DE UN VEHICULO TIPO VOLQUETA, PARA EL
DESARROLLO DE LOS DIFERENTES PROYECTOS EN MATERIA
DE INFRAESTRUCTURA FISICA DEL MUNICIPIO BAJO LAS
CONDICIONES ESTABLECIDAS EN EL CONTRATO
INTERADMINISTRATIVO Cl 014-2025 SUSCRITO CON EL
MUNICIPIO DE BRICENO</t>
  </si>
  <si>
    <t>PRESTAClON DE SERVICIOS PROFESIONALES PARA LA GESTlON JURIDICA EN EL MARCO DEL CUMPLIMIENTO A LAS OBLIGACIONES DERIVADAS DE LOS CONTRATOS INTERADMINISTRATIVOS N° 25MA131D2075 Y N“
25IA111B2170 DE 202</t>
  </si>
  <si>
    <t>MANTENIMIENTO PREVENTIVO Y CORRECTIVO DEL
PARQUE AUTOMOTOR ADSCRITO A RENTING DE
ANTIOQUIA - EICE CON SUMINISTRO DE REPUESTOS, LA
PROVISION DE MANO DE OBRA CALIFICADA Y LA
EJECUCION DE TODAS LAS ACTIVIDADES
COMPLEMENTARIAS NECESARIAS PARA GARANTIZAR LA
OPERATIVIDAD, FUNCIONALIDAD Y SEGURIDAD DE LOS
VEHICULOS”.</t>
  </si>
  <si>
    <t>PRESTACION DEL SERVICIO PARA LA EJECUCION DE LAS ACTIVIDADES DEL
PLAN INSTITUCIONAL DE CAPACITACION DE RENTING DE ANTIOQUIA EICERENTAN.</t>
  </si>
  <si>
    <t>ESTADO</t>
  </si>
  <si>
    <t xml:space="preserve">TERMINADO </t>
  </si>
  <si>
    <t>ACTIVO</t>
  </si>
  <si>
    <t>verificar numero</t>
  </si>
  <si>
    <t>verificar proveedor</t>
  </si>
  <si>
    <t>verificar objeto</t>
  </si>
  <si>
    <t>verificar fecha de inicio</t>
  </si>
  <si>
    <t>verificar fecha de finalizacion</t>
  </si>
  <si>
    <t>verificar valor del contrato</t>
  </si>
  <si>
    <t>verificar estado</t>
  </si>
  <si>
    <t>verificar supervision</t>
  </si>
  <si>
    <t>diligenciar porcentaje de ejecucion</t>
  </si>
  <si>
    <t>diligenciar recursos pagados</t>
  </si>
  <si>
    <t>diligenciar recursos pendientes por ejecutar</t>
  </si>
  <si>
    <t>diligenciar cantidad de otrosi</t>
  </si>
  <si>
    <t>diligenciar total de adiciones</t>
  </si>
  <si>
    <t>TERMINADO (Falta firma del contratista en acta de terminación)</t>
  </si>
  <si>
    <t>29.92%</t>
  </si>
  <si>
    <t>AUTO AMERICA S.A</t>
  </si>
  <si>
    <t>EJECUCIÖN</t>
  </si>
  <si>
    <t>MARIA CAROLINA GARCIA SANDOVAL</t>
  </si>
  <si>
    <t>LIQUIDADO</t>
  </si>
  <si>
    <t xml:space="preserve">CLUB ESCUELA DE CICLISMO ORGULLO PAISA </t>
  </si>
  <si>
    <t>COMERCIAL INTERNACIONAL DE EQUIPOS Y MAQUINARIA   S.A.S</t>
  </si>
  <si>
    <t xml:space="preserve">TRANSPORTES ESPECIALES GLOBAL S.A.S
</t>
  </si>
  <si>
    <t>VIAJES COLEGIOS Y TURISMO SA "VIACOTUR SA</t>
  </si>
  <si>
    <t xml:space="preserve"> AUTOAMERICA S.A</t>
  </si>
  <si>
    <t>$246,592,643</t>
  </si>
  <si>
    <t>GECOLSAS.A</t>
  </si>
  <si>
    <t>AUTOLARTE S.A.S</t>
  </si>
  <si>
    <t>AUTOAMÉRICA S.A</t>
  </si>
  <si>
    <t>31/12/02025</t>
  </si>
  <si>
    <t>TERMINADO</t>
  </si>
  <si>
    <t>99.99%</t>
  </si>
  <si>
    <t>SUSPENDIDO</t>
  </si>
  <si>
    <t>12,18%</t>
  </si>
  <si>
    <t>Prestación de servicios como Apoyo Administrativo para el desarrollo de las actividades propias del Contrato interadministrativo No. 4600017383 de 2024, con numeración interna Rentan 000738D, cuyo objeto es “Contrato Interadministrativo de administración delegada de recursos en cumplimiento de órdenes o requerimientos de autoridades administrativas, judiciales y de control para el mejoramiento de la infraestructura física de sedes educativas del Departamento de Antioquia</t>
  </si>
  <si>
    <t>SERVICIO DE ARRENDAMIENTO DE MAQUINARIA AMARILLA Y/O VEHICULOS PESADOS PARA EL MUNICIPIO DE EL MOLINO DEPARTAMENTO DE LA GUAJIRA, EN MARCO DE LA CORRECTA EJECUCIÓN DEL CONTRATO INTERADMINISTRATIVO No 11512024 CELEBRADO ENTRE LA EICE RENTING DE ANTIOQUIA – RENTAN Y LA AGENCIA DE DESARROLLO RURAL - ADR</t>
  </si>
  <si>
    <t>SERVICIO DE ARRENDAMIENTO DE MAQUINARIA AMARILLA Y/O VEHICULOS PESADOS, PARA EL MUNICIPIO DE TUTA DEPARTAMENTO DE BOYACÁ, EN MARCO DE LA CORRECTA EJECUCIÓN DEL CONTRATO INTERADMINISTRATIVO No 11512024 CELEBRADO ENTRE LA EICE RENTING DE ANTIOQUIA – RENTAN Y LA AGENCIA DE DESARROLLO RURAL - ADR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</si>
</sst>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4" formatCode="_-&quot;$&quot;\ * #,##0.00_-;\-&quot;$&quot;\ * #,##0.00_-;_-&quot;$&quot;\ * &quot;-&quot;??_-;_-@_-"/>
    <numFmt numFmtId="164" formatCode="dd\-mm\-yyyy;@"/>
    <numFmt numFmtId="165" formatCode="&quot;$&quot;\ #,##0"/>
    <numFmt numFmtId="166" formatCode="&quot;$&quot;\ #,##0.00"/>
    <numFmt numFmtId="167" formatCode="_([$$-409]* #,##0.00_);_([$$-409]* \(#,##0.00\);_([$$-409]* &quot;-&quot;??_);_(@_)"/>
    <numFmt numFmtId="168" formatCode="&quot;$&quot;#,##0_);[Red]\(&quot;$&quot;#,##0\)"/>
    <numFmt numFmtId="169" formatCode="d/mm/yyyy;@"/>
    <numFmt numFmtId="170" formatCode="0.0%"/>
    <numFmt numFmtId="171" formatCode="_-&quot;$&quot;\ * #,##0_-;\-&quot;$&quot;\ * #,##0_-;_-&quot;$&quot;\ * &quot;-&quot;??_-;_-@_-"/>
    <numFmt numFmtId="172" formatCode="0.000%"/>
  </numFmts>
  <fonts count="10" x14ac:knownFonts="1">
    <font>
      <sz val="11"/>
      <color theme="1"/>
      <name val="Aptos Narrow"/>
      <family val="2"/>
      <scheme val="minor"/>
    </font>
    <font>
      <sz val="11"/>
      <color theme="1"/>
      <name val="Aptos Narrow"/>
      <family val="2"/>
      <scheme val="minor"/>
    </font>
    <font>
      <sz val="11"/>
      <color theme="0"/>
      <name val="Aptos Narrow"/>
      <family val="2"/>
      <scheme val="minor"/>
    </font>
    <font>
      <u/>
      <sz val="11"/>
      <color theme="10"/>
      <name val="Aptos Narrow"/>
      <family val="2"/>
      <scheme val="minor"/>
    </font>
    <font>
      <sz val="11"/>
      <name val="Aptos Narrow"/>
      <family val="2"/>
      <scheme val="minor"/>
    </font>
    <font>
      <sz val="11"/>
      <color rgb="FF000000"/>
      <name val="Aptos Narrow"/>
      <family val="2"/>
      <scheme val="minor"/>
    </font>
    <font>
      <b/>
      <sz val="14"/>
      <color indexed="81"/>
      <name val="Tahoma"/>
      <family val="2"/>
    </font>
    <font>
      <sz val="11"/>
      <name val="Arial Narrow"/>
      <family val="2"/>
    </font>
    <font>
      <b/>
      <sz val="11"/>
      <name val="Arial Narrow"/>
      <family val="2"/>
    </font>
    <font>
      <sz val="11"/>
      <color theme="0"/>
      <name val="Arial Narrow"/>
      <family val="2"/>
    </font>
  </fonts>
  <fills count="8">
    <fill>
      <patternFill patternType="none"/>
    </fill>
    <fill>
      <patternFill patternType="gray125"/>
    </fill>
    <fill>
      <patternFill patternType="solid">
        <fgColor theme="0"/>
        <bgColor indexed="64"/>
      </patternFill>
    </fill>
    <fill>
      <patternFill patternType="solid">
        <fgColor theme="3" tint="9.9978637043366805E-2"/>
        <bgColor indexed="64"/>
      </patternFill>
    </fill>
    <fill>
      <patternFill patternType="solid">
        <fgColor theme="0"/>
        <bgColor rgb="FF000000"/>
      </patternFill>
    </fill>
    <fill>
      <patternFill patternType="solid">
        <fgColor theme="0"/>
        <bgColor rgb="FFFFFFFF"/>
      </patternFill>
    </fill>
    <fill>
      <patternFill patternType="solid">
        <fgColor theme="0"/>
        <bgColor rgb="FFF8FAFC"/>
      </patternFill>
    </fill>
    <fill>
      <patternFill patternType="solid">
        <fgColor theme="7"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applyNumberForma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5" fillId="0" borderId="0"/>
    <xf numFmtId="9"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165" fontId="4" fillId="2" borderId="0" xfId="0" applyNumberFormat="1" applyFont="1" applyFill="1" applyAlignment="1">
      <alignment horizontal="center" vertic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xf>
    <xf numFmtId="0" fontId="2" fillId="3" borderId="1" xfId="0" applyFont="1" applyFill="1" applyBorder="1" applyAlignment="1">
      <alignment horizontal="center"/>
    </xf>
    <xf numFmtId="0" fontId="0" fillId="0" borderId="1" xfId="0" applyBorder="1" applyAlignment="1">
      <alignment horizontal="center"/>
    </xf>
    <xf numFmtId="0" fontId="2" fillId="3" borderId="1" xfId="0" applyFont="1" applyFill="1" applyBorder="1" applyAlignment="1">
      <alignment horizontal="center" wrapText="1"/>
    </xf>
    <xf numFmtId="165" fontId="2" fillId="3" borderId="1" xfId="0" applyNumberFormat="1" applyFont="1" applyFill="1" applyBorder="1" applyAlignment="1">
      <alignment horizontal="center"/>
    </xf>
    <xf numFmtId="0" fontId="4" fillId="0" borderId="0" xfId="0" applyFont="1"/>
    <xf numFmtId="0" fontId="4" fillId="0" borderId="0" xfId="0" applyFont="1" applyAlignment="1">
      <alignment horizontal="left" wrapText="1"/>
    </xf>
    <xf numFmtId="165" fontId="4" fillId="0" borderId="0" xfId="0" applyNumberFormat="1" applyFont="1"/>
    <xf numFmtId="0" fontId="4" fillId="0" borderId="0" xfId="0" applyFont="1" applyAlignment="1">
      <alignment wrapText="1"/>
    </xf>
    <xf numFmtId="0" fontId="4" fillId="2" borderId="0" xfId="0" applyFont="1" applyFill="1"/>
    <xf numFmtId="0" fontId="4" fillId="2" borderId="0" xfId="0" applyFont="1" applyFill="1" applyAlignment="1">
      <alignment horizontal="left" wrapText="1"/>
    </xf>
    <xf numFmtId="165" fontId="4" fillId="2" borderId="0" xfId="0" applyNumberFormat="1" applyFont="1" applyFill="1"/>
    <xf numFmtId="167" fontId="4" fillId="2" borderId="0" xfId="0" applyNumberFormat="1" applyFont="1" applyFill="1" applyAlignment="1">
      <alignment horizontal="center" vertical="center" wrapText="1"/>
    </xf>
    <xf numFmtId="0" fontId="4" fillId="2" borderId="0" xfId="0" applyFont="1" applyFill="1" applyAlignment="1">
      <alignment wrapText="1"/>
    </xf>
    <xf numFmtId="0" fontId="7" fillId="2" borderId="1" xfId="0"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readingOrder="1"/>
    </xf>
    <xf numFmtId="0" fontId="7" fillId="5" borderId="1" xfId="5" applyFont="1" applyFill="1" applyBorder="1" applyAlignment="1">
      <alignment horizontal="center" vertical="center" wrapText="1" readingOrder="1"/>
    </xf>
    <xf numFmtId="0" fontId="7" fillId="6" borderId="1" xfId="5" applyFont="1" applyFill="1" applyBorder="1" applyAlignment="1">
      <alignment horizontal="center" vertical="center" wrapText="1" readingOrder="1"/>
    </xf>
    <xf numFmtId="14" fontId="7" fillId="2" borderId="1" xfId="0" applyNumberFormat="1" applyFont="1" applyFill="1" applyBorder="1" applyAlignment="1">
      <alignment horizontal="center" vertical="center" wrapText="1"/>
    </xf>
    <xf numFmtId="6"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70" fontId="7" fillId="2" borderId="1" xfId="6" applyNumberFormat="1" applyFont="1" applyFill="1" applyBorder="1" applyAlignment="1">
      <alignment horizontal="center" vertical="center" wrapText="1"/>
    </xf>
    <xf numFmtId="9" fontId="7" fillId="2" borderId="1" xfId="6"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1" xfId="6" applyNumberFormat="1" applyFont="1" applyFill="1" applyBorder="1" applyAlignment="1">
      <alignment horizontal="center" vertical="center" wrapText="1"/>
    </xf>
    <xf numFmtId="169" fontId="7" fillId="2" borderId="1" xfId="0" applyNumberFormat="1" applyFont="1" applyFill="1" applyBorder="1" applyAlignment="1">
      <alignment horizontal="center" vertical="center" wrapText="1"/>
    </xf>
    <xf numFmtId="170" fontId="7" fillId="2" borderId="1" xfId="0" applyNumberFormat="1" applyFont="1" applyFill="1" applyBorder="1" applyAlignment="1">
      <alignment horizontal="center" vertical="center" wrapText="1"/>
    </xf>
    <xf numFmtId="9" fontId="7" fillId="4" borderId="1" xfId="6"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171" fontId="7" fillId="2" borderId="1" xfId="0" applyNumberFormat="1" applyFont="1" applyFill="1" applyBorder="1" applyAlignment="1">
      <alignment horizontal="center" vertical="center" wrapText="1"/>
    </xf>
    <xf numFmtId="172" fontId="7" fillId="2" borderId="1" xfId="6" applyNumberFormat="1" applyFont="1" applyFill="1" applyBorder="1" applyAlignment="1">
      <alignment horizontal="center" vertical="center" wrapText="1"/>
    </xf>
    <xf numFmtId="44" fontId="7" fillId="2" borderId="1" xfId="7"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44" fontId="7" fillId="4" borderId="1" xfId="7" applyFont="1" applyFill="1" applyBorder="1" applyAlignment="1">
      <alignment horizontal="center" vertical="center" wrapText="1"/>
    </xf>
    <xf numFmtId="0" fontId="9" fillId="7" borderId="1" xfId="0" applyFont="1" applyFill="1" applyBorder="1" applyAlignment="1">
      <alignment horizontal="center" vertical="center" wrapText="1"/>
    </xf>
    <xf numFmtId="165" fontId="9" fillId="7" borderId="1" xfId="0" applyNumberFormat="1" applyFont="1" applyFill="1" applyBorder="1" applyAlignment="1">
      <alignment horizontal="center" vertical="center" wrapText="1"/>
    </xf>
    <xf numFmtId="0" fontId="2" fillId="7" borderId="0" xfId="0" applyFont="1" applyFill="1" applyAlignment="1">
      <alignment wrapText="1"/>
    </xf>
  </cellXfs>
  <cellStyles count="8">
    <cellStyle name="Hipervínculo" xfId="1" builtinId="8"/>
    <cellStyle name="Hyperlink" xfId="4" xr:uid="{EE04038A-F725-4957-BA21-7ABC3DA08519}"/>
    <cellStyle name="Moneda" xfId="7" builtinId="4"/>
    <cellStyle name="Moneda 2" xfId="2" xr:uid="{BE494CBB-EC45-476F-ABDD-58933D484893}"/>
    <cellStyle name="Normal" xfId="0" builtinId="0"/>
    <cellStyle name="Normal 2" xfId="5" xr:uid="{818A0A25-4C7D-487E-87C8-AC3108E359B1}"/>
    <cellStyle name="Normal 3" xfId="3" xr:uid="{C2A237F4-76FE-4AFA-8D03-2BE484A1B2CC}"/>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UXILIAR.JURIDICA/AppData/Local/Microsoft/Windows/INetCache/Content.Outlook/TLWMWU50/INFORME%20ITA%20(003).xlsx" TargetMode="External"/><Relationship Id="rId1" Type="http://schemas.openxmlformats.org/officeDocument/2006/relationships/externalLinkPath" Target="file:///C:/Users/AUXILIAR.JURIDICA/AppData/Local/Microsoft/Windows/INetCache/Content.Outlook/TLWMWU50/INFORME%20ITA%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s>
    <sheetDataSet>
      <sheetData sheetId="0">
        <row r="142">
          <cell r="F142">
            <v>29298676</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5BEB-5BC5-4475-8810-21996B5659B3}">
  <dimension ref="A1:M380"/>
  <sheetViews>
    <sheetView tabSelected="1" zoomScale="70" zoomScaleNormal="70" workbookViewId="0">
      <pane xSplit="2" ySplit="1" topLeftCell="C365" activePane="bottomRight" state="frozen"/>
      <selection pane="topRight" activeCell="C1" sqref="C1"/>
      <selection pane="bottomLeft" activeCell="A2" sqref="A2"/>
      <selection pane="bottomRight" sqref="A1:M377"/>
    </sheetView>
  </sheetViews>
  <sheetFormatPr baseColWidth="10" defaultColWidth="55.33203125" defaultRowHeight="15" x14ac:dyDescent="0.2"/>
  <cols>
    <col min="1" max="1" width="20.83203125" style="8" customWidth="1"/>
    <col min="2" max="2" width="30.83203125" style="8" customWidth="1"/>
    <col min="3" max="3" width="62.33203125" style="9" customWidth="1"/>
    <col min="4" max="4" width="18.1640625" style="8" customWidth="1"/>
    <col min="5" max="5" width="19.33203125" style="8" customWidth="1"/>
    <col min="6" max="6" width="19" style="8" customWidth="1"/>
    <col min="7" max="7" width="16.5" style="8" customWidth="1"/>
    <col min="8" max="8" width="18.83203125" style="1" customWidth="1"/>
    <col min="9" max="9" width="21" style="1" customWidth="1"/>
    <col min="10" max="10" width="19.5" style="8" customWidth="1"/>
    <col min="11" max="11" width="31" style="10" customWidth="1"/>
    <col min="12" max="12" width="19.5" style="10" customWidth="1"/>
    <col min="13" max="13" width="39.33203125" style="11" customWidth="1"/>
  </cols>
  <sheetData>
    <row r="1" spans="1:13" s="49" customFormat="1" ht="30" x14ac:dyDescent="0.2">
      <c r="A1" s="47" t="s">
        <v>0</v>
      </c>
      <c r="B1" s="47" t="s">
        <v>9</v>
      </c>
      <c r="C1" s="47" t="s">
        <v>10</v>
      </c>
      <c r="D1" s="47" t="s">
        <v>1</v>
      </c>
      <c r="E1" s="47" t="s">
        <v>2</v>
      </c>
      <c r="F1" s="47" t="s">
        <v>3</v>
      </c>
      <c r="G1" s="47" t="s">
        <v>4</v>
      </c>
      <c r="H1" s="48" t="s">
        <v>5</v>
      </c>
      <c r="I1" s="48" t="s">
        <v>6</v>
      </c>
      <c r="J1" s="47" t="s">
        <v>7</v>
      </c>
      <c r="K1" s="48" t="s">
        <v>8</v>
      </c>
      <c r="L1" s="48" t="s">
        <v>697</v>
      </c>
      <c r="M1" s="47" t="s">
        <v>187</v>
      </c>
    </row>
    <row r="2" spans="1:13" s="12" customFormat="1" ht="90" x14ac:dyDescent="0.2">
      <c r="A2" s="17">
        <v>20240624</v>
      </c>
      <c r="B2" s="17" t="s">
        <v>162</v>
      </c>
      <c r="C2" s="17" t="s">
        <v>168</v>
      </c>
      <c r="D2" s="29">
        <v>45475</v>
      </c>
      <c r="E2" s="29">
        <v>45657</v>
      </c>
      <c r="F2" s="30" t="s">
        <v>184</v>
      </c>
      <c r="G2" s="31">
        <v>1</v>
      </c>
      <c r="H2" s="18">
        <v>43621847</v>
      </c>
      <c r="I2" s="20">
        <v>0</v>
      </c>
      <c r="J2" s="17">
        <v>0</v>
      </c>
      <c r="K2" s="20">
        <v>0</v>
      </c>
      <c r="L2" s="20" t="s">
        <v>698</v>
      </c>
      <c r="M2" s="17" t="s">
        <v>193</v>
      </c>
    </row>
    <row r="3" spans="1:13" s="12" customFormat="1" ht="60" x14ac:dyDescent="0.2">
      <c r="A3" s="17">
        <v>20240613</v>
      </c>
      <c r="B3" s="17" t="s">
        <v>160</v>
      </c>
      <c r="C3" s="17" t="s">
        <v>165</v>
      </c>
      <c r="D3" s="29">
        <v>45477</v>
      </c>
      <c r="E3" s="29">
        <v>45516</v>
      </c>
      <c r="F3" s="30">
        <v>5856119</v>
      </c>
      <c r="G3" s="31">
        <f>+H3/(K3+F3)</f>
        <v>1</v>
      </c>
      <c r="H3" s="18">
        <v>5856119</v>
      </c>
      <c r="I3" s="20">
        <f>+F3-H3+K3</f>
        <v>0</v>
      </c>
      <c r="J3" s="17">
        <v>0</v>
      </c>
      <c r="K3" s="20">
        <v>0</v>
      </c>
      <c r="L3" s="20" t="s">
        <v>698</v>
      </c>
      <c r="M3" s="19" t="s">
        <v>189</v>
      </c>
    </row>
    <row r="4" spans="1:13" s="12" customFormat="1" ht="75" x14ac:dyDescent="0.2">
      <c r="A4" s="17">
        <v>20240615</v>
      </c>
      <c r="B4" s="17" t="s">
        <v>170</v>
      </c>
      <c r="C4" s="17" t="s">
        <v>172</v>
      </c>
      <c r="D4" s="29">
        <v>45477</v>
      </c>
      <c r="E4" s="29">
        <v>45657</v>
      </c>
      <c r="F4" s="30">
        <v>14000000</v>
      </c>
      <c r="G4" s="32">
        <f>+H4/F4</f>
        <v>0.98711971428571432</v>
      </c>
      <c r="H4" s="20">
        <v>13819676</v>
      </c>
      <c r="I4" s="20">
        <v>180324</v>
      </c>
      <c r="J4" s="17">
        <v>0</v>
      </c>
      <c r="K4" s="20">
        <v>0</v>
      </c>
      <c r="L4" s="20" t="s">
        <v>698</v>
      </c>
      <c r="M4" s="20" t="s">
        <v>190</v>
      </c>
    </row>
    <row r="5" spans="1:13" s="12" customFormat="1" ht="60" x14ac:dyDescent="0.2">
      <c r="A5" s="17">
        <v>20240619</v>
      </c>
      <c r="B5" s="17" t="s">
        <v>171</v>
      </c>
      <c r="C5" s="17" t="s">
        <v>173</v>
      </c>
      <c r="D5" s="29">
        <v>45477</v>
      </c>
      <c r="E5" s="29">
        <v>45616</v>
      </c>
      <c r="F5" s="30">
        <v>627441700</v>
      </c>
      <c r="G5" s="31">
        <v>1</v>
      </c>
      <c r="H5" s="20">
        <v>627441700</v>
      </c>
      <c r="I5" s="20">
        <v>627441700</v>
      </c>
      <c r="J5" s="17">
        <v>0</v>
      </c>
      <c r="K5" s="20">
        <v>0</v>
      </c>
      <c r="L5" s="20" t="s">
        <v>698</v>
      </c>
      <c r="M5" s="21" t="s">
        <v>192</v>
      </c>
    </row>
    <row r="6" spans="1:13" s="12" customFormat="1" ht="45" x14ac:dyDescent="0.2">
      <c r="A6" s="17">
        <v>20240621</v>
      </c>
      <c r="B6" s="17" t="s">
        <v>161</v>
      </c>
      <c r="C6" s="17" t="s">
        <v>167</v>
      </c>
      <c r="D6" s="29">
        <v>45484</v>
      </c>
      <c r="E6" s="29">
        <v>45657</v>
      </c>
      <c r="F6" s="30">
        <v>249328800</v>
      </c>
      <c r="G6" s="31">
        <v>1</v>
      </c>
      <c r="H6" s="18">
        <v>249328800</v>
      </c>
      <c r="I6" s="20">
        <v>0</v>
      </c>
      <c r="J6" s="17">
        <v>0</v>
      </c>
      <c r="K6" s="20">
        <v>0</v>
      </c>
      <c r="L6" s="20" t="s">
        <v>698</v>
      </c>
      <c r="M6" s="17" t="s">
        <v>643</v>
      </c>
    </row>
    <row r="7" spans="1:13" s="12" customFormat="1" ht="75" x14ac:dyDescent="0.2">
      <c r="A7" s="17">
        <v>20240625</v>
      </c>
      <c r="B7" s="17" t="s">
        <v>11</v>
      </c>
      <c r="C7" s="17" t="s">
        <v>18</v>
      </c>
      <c r="D7" s="29">
        <v>45488</v>
      </c>
      <c r="E7" s="29">
        <v>45747</v>
      </c>
      <c r="F7" s="30">
        <v>109632320</v>
      </c>
      <c r="G7" s="31">
        <v>1</v>
      </c>
      <c r="H7" s="20">
        <v>77989949</v>
      </c>
      <c r="I7" s="20" t="s">
        <v>185</v>
      </c>
      <c r="J7" s="17">
        <v>2</v>
      </c>
      <c r="K7" s="20">
        <v>55613361</v>
      </c>
      <c r="L7" s="20" t="s">
        <v>698</v>
      </c>
      <c r="M7" s="22" t="s">
        <v>194</v>
      </c>
    </row>
    <row r="8" spans="1:13" s="12" customFormat="1" ht="52.5" customHeight="1" x14ac:dyDescent="0.2">
      <c r="A8" s="17">
        <v>20240704</v>
      </c>
      <c r="B8" s="17" t="s">
        <v>15</v>
      </c>
      <c r="C8" s="17" t="s">
        <v>22</v>
      </c>
      <c r="D8" s="29">
        <v>45491</v>
      </c>
      <c r="E8" s="29">
        <v>45583</v>
      </c>
      <c r="F8" s="30">
        <v>8305152</v>
      </c>
      <c r="G8" s="31">
        <v>1</v>
      </c>
      <c r="H8" s="20">
        <v>8305152</v>
      </c>
      <c r="I8" s="20">
        <v>0</v>
      </c>
      <c r="J8" s="17">
        <v>0</v>
      </c>
      <c r="K8" s="20">
        <v>0</v>
      </c>
      <c r="L8" s="20" t="s">
        <v>698</v>
      </c>
      <c r="M8" s="17" t="s">
        <v>637</v>
      </c>
    </row>
    <row r="9" spans="1:13" s="12" customFormat="1" ht="45" x14ac:dyDescent="0.2">
      <c r="A9" s="17">
        <v>20240403</v>
      </c>
      <c r="B9" s="17" t="s">
        <v>158</v>
      </c>
      <c r="C9" s="17" t="s">
        <v>163</v>
      </c>
      <c r="D9" s="29">
        <v>45495</v>
      </c>
      <c r="E9" s="23">
        <v>45716</v>
      </c>
      <c r="F9" s="30">
        <v>4655246</v>
      </c>
      <c r="G9" s="31">
        <v>1</v>
      </c>
      <c r="H9" s="30">
        <v>4077181</v>
      </c>
      <c r="I9" s="18">
        <v>578065</v>
      </c>
      <c r="J9" s="17">
        <v>1</v>
      </c>
      <c r="K9" s="20">
        <v>0</v>
      </c>
      <c r="L9" s="20" t="s">
        <v>698</v>
      </c>
      <c r="M9" s="24" t="s">
        <v>188</v>
      </c>
    </row>
    <row r="10" spans="1:13" s="12" customFormat="1" ht="45" x14ac:dyDescent="0.2">
      <c r="A10" s="17">
        <v>20240702</v>
      </c>
      <c r="B10" s="17" t="s">
        <v>13</v>
      </c>
      <c r="C10" s="17" t="s">
        <v>20</v>
      </c>
      <c r="D10" s="29">
        <v>45502</v>
      </c>
      <c r="E10" s="29">
        <v>45611</v>
      </c>
      <c r="F10" s="30">
        <v>992726289</v>
      </c>
      <c r="G10" s="31">
        <f>+H10/(K10+F10)</f>
        <v>0.94968152292760932</v>
      </c>
      <c r="H10" s="20">
        <v>1160672793</v>
      </c>
      <c r="I10" s="20">
        <f>+F10-H10+K10</f>
        <v>61497761</v>
      </c>
      <c r="J10" s="17">
        <v>2</v>
      </c>
      <c r="K10" s="20">
        <v>229444265</v>
      </c>
      <c r="L10" s="20" t="s">
        <v>698</v>
      </c>
      <c r="M10" s="19" t="s">
        <v>189</v>
      </c>
    </row>
    <row r="11" spans="1:13" s="12" customFormat="1" ht="60" x14ac:dyDescent="0.2">
      <c r="A11" s="17">
        <v>20240703</v>
      </c>
      <c r="B11" s="17" t="s">
        <v>14</v>
      </c>
      <c r="C11" s="17" t="s">
        <v>21</v>
      </c>
      <c r="D11" s="29">
        <v>45502</v>
      </c>
      <c r="E11" s="29">
        <v>45611</v>
      </c>
      <c r="F11" s="30">
        <v>90410250</v>
      </c>
      <c r="G11" s="31">
        <f>+H11/(K11+F11)</f>
        <v>0.9459243156722148</v>
      </c>
      <c r="H11" s="20">
        <v>174926000</v>
      </c>
      <c r="I11" s="20">
        <f>+F11-H11+K11</f>
        <v>10000000</v>
      </c>
      <c r="J11" s="17">
        <v>2</v>
      </c>
      <c r="K11" s="20">
        <v>94515750</v>
      </c>
      <c r="L11" s="20" t="s">
        <v>698</v>
      </c>
      <c r="M11" s="19" t="s">
        <v>189</v>
      </c>
    </row>
    <row r="12" spans="1:13" s="12" customFormat="1" ht="45" x14ac:dyDescent="0.2">
      <c r="A12" s="17">
        <v>20240709</v>
      </c>
      <c r="B12" s="17" t="s">
        <v>727</v>
      </c>
      <c r="C12" s="17" t="s">
        <v>26</v>
      </c>
      <c r="D12" s="29">
        <v>45503</v>
      </c>
      <c r="E12" s="29">
        <v>45522</v>
      </c>
      <c r="F12" s="30">
        <v>313085121</v>
      </c>
      <c r="G12" s="31">
        <v>1</v>
      </c>
      <c r="H12" s="20">
        <v>313085121</v>
      </c>
      <c r="I12" s="20">
        <v>0</v>
      </c>
      <c r="J12" s="17">
        <v>0</v>
      </c>
      <c r="K12" s="20">
        <v>0</v>
      </c>
      <c r="L12" s="20" t="s">
        <v>698</v>
      </c>
      <c r="M12" s="17" t="s">
        <v>195</v>
      </c>
    </row>
    <row r="13" spans="1:13" s="12" customFormat="1" ht="60" x14ac:dyDescent="0.2">
      <c r="A13" s="17">
        <v>20240706</v>
      </c>
      <c r="B13" s="17" t="s">
        <v>17</v>
      </c>
      <c r="C13" s="17" t="s">
        <v>24</v>
      </c>
      <c r="D13" s="29">
        <v>45509</v>
      </c>
      <c r="E13" s="29">
        <v>45747</v>
      </c>
      <c r="F13" s="30">
        <v>70000000</v>
      </c>
      <c r="G13" s="33">
        <v>0.9458816612903127</v>
      </c>
      <c r="H13" s="20">
        <v>234578651.99999756</v>
      </c>
      <c r="I13" s="20">
        <v>13421348.000002444</v>
      </c>
      <c r="J13" s="17">
        <v>5</v>
      </c>
      <c r="K13" s="20">
        <v>248000000</v>
      </c>
      <c r="L13" s="20" t="s">
        <v>698</v>
      </c>
      <c r="M13" s="17" t="s">
        <v>202</v>
      </c>
    </row>
    <row r="14" spans="1:13" s="12" customFormat="1" ht="30" x14ac:dyDescent="0.2">
      <c r="A14" s="17">
        <v>20240705</v>
      </c>
      <c r="B14" s="17" t="s">
        <v>16</v>
      </c>
      <c r="C14" s="17" t="s">
        <v>23</v>
      </c>
      <c r="D14" s="29">
        <v>45513</v>
      </c>
      <c r="E14" s="29">
        <v>45544</v>
      </c>
      <c r="F14" s="30">
        <v>8000000</v>
      </c>
      <c r="G14" s="31">
        <v>1</v>
      </c>
      <c r="H14" s="20">
        <v>8000000</v>
      </c>
      <c r="I14" s="20">
        <v>0</v>
      </c>
      <c r="J14" s="17">
        <v>0</v>
      </c>
      <c r="K14" s="20">
        <v>0</v>
      </c>
      <c r="L14" s="20" t="s">
        <v>698</v>
      </c>
      <c r="M14" s="17" t="s">
        <v>637</v>
      </c>
    </row>
    <row r="15" spans="1:13" s="12" customFormat="1" ht="60" x14ac:dyDescent="0.2">
      <c r="A15" s="17">
        <v>20240701</v>
      </c>
      <c r="B15" s="17" t="s">
        <v>12</v>
      </c>
      <c r="C15" s="17" t="s">
        <v>19</v>
      </c>
      <c r="D15" s="29">
        <v>45520</v>
      </c>
      <c r="E15" s="29">
        <v>45657</v>
      </c>
      <c r="F15" s="30">
        <v>14000000</v>
      </c>
      <c r="G15" s="31">
        <v>0.3</v>
      </c>
      <c r="H15" s="20">
        <v>4145904</v>
      </c>
      <c r="I15" s="20">
        <v>9854096</v>
      </c>
      <c r="J15" s="17">
        <v>0</v>
      </c>
      <c r="K15" s="20">
        <v>0</v>
      </c>
      <c r="L15" s="20" t="s">
        <v>698</v>
      </c>
      <c r="M15" s="17" t="s">
        <v>202</v>
      </c>
    </row>
    <row r="16" spans="1:13" s="12" customFormat="1" ht="30" x14ac:dyDescent="0.2">
      <c r="A16" s="17">
        <v>20240801</v>
      </c>
      <c r="B16" s="17" t="s">
        <v>29</v>
      </c>
      <c r="C16" s="17" t="s">
        <v>32</v>
      </c>
      <c r="D16" s="29">
        <v>45524</v>
      </c>
      <c r="E16" s="29">
        <v>45657</v>
      </c>
      <c r="F16" s="30">
        <v>6050711.7800000003</v>
      </c>
      <c r="G16" s="31">
        <v>1</v>
      </c>
      <c r="H16" s="20">
        <v>6050711.7800000003</v>
      </c>
      <c r="I16" s="20">
        <v>0</v>
      </c>
      <c r="J16" s="17">
        <v>0</v>
      </c>
      <c r="K16" s="20">
        <v>0</v>
      </c>
      <c r="L16" s="20" t="s">
        <v>698</v>
      </c>
      <c r="M16" s="17" t="s">
        <v>197</v>
      </c>
    </row>
    <row r="17" spans="1:13" s="12" customFormat="1" ht="60" x14ac:dyDescent="0.2">
      <c r="A17" s="17">
        <v>20240804</v>
      </c>
      <c r="B17" s="17" t="s">
        <v>34</v>
      </c>
      <c r="C17" s="17" t="s">
        <v>37</v>
      </c>
      <c r="D17" s="29">
        <v>45525</v>
      </c>
      <c r="E17" s="29">
        <v>45657</v>
      </c>
      <c r="F17" s="30">
        <v>455835167</v>
      </c>
      <c r="G17" s="34">
        <v>0.76349999999999996</v>
      </c>
      <c r="H17" s="20">
        <v>348026653</v>
      </c>
      <c r="I17" s="20">
        <v>107808514</v>
      </c>
      <c r="J17" s="17">
        <v>0</v>
      </c>
      <c r="K17" s="20">
        <v>0</v>
      </c>
      <c r="L17" s="20" t="s">
        <v>698</v>
      </c>
      <c r="M17" s="20" t="s">
        <v>198</v>
      </c>
    </row>
    <row r="18" spans="1:13" s="12" customFormat="1" ht="120" x14ac:dyDescent="0.2">
      <c r="A18" s="17">
        <v>20240809</v>
      </c>
      <c r="B18" s="17" t="s">
        <v>175</v>
      </c>
      <c r="C18" s="17" t="s">
        <v>180</v>
      </c>
      <c r="D18" s="29">
        <v>45525</v>
      </c>
      <c r="E18" s="29">
        <v>45890</v>
      </c>
      <c r="F18" s="30">
        <v>1008522436</v>
      </c>
      <c r="G18" s="31">
        <v>1</v>
      </c>
      <c r="H18" s="20">
        <v>1008522436</v>
      </c>
      <c r="I18" s="20">
        <v>0</v>
      </c>
      <c r="J18" s="17">
        <v>0</v>
      </c>
      <c r="K18" s="20">
        <v>0</v>
      </c>
      <c r="L18" s="20" t="s">
        <v>699</v>
      </c>
      <c r="M18" s="17" t="s">
        <v>640</v>
      </c>
    </row>
    <row r="19" spans="1:13" s="12" customFormat="1" ht="60" x14ac:dyDescent="0.2">
      <c r="A19" s="17">
        <v>20240810</v>
      </c>
      <c r="B19" s="17" t="s">
        <v>176</v>
      </c>
      <c r="C19" s="17" t="s">
        <v>181</v>
      </c>
      <c r="D19" s="29">
        <v>45525</v>
      </c>
      <c r="E19" s="29">
        <v>45890</v>
      </c>
      <c r="F19" s="30">
        <v>83530860</v>
      </c>
      <c r="G19" s="31">
        <v>1</v>
      </c>
      <c r="H19" s="20">
        <v>83530860</v>
      </c>
      <c r="I19" s="20">
        <v>0</v>
      </c>
      <c r="J19" s="17">
        <v>0</v>
      </c>
      <c r="K19" s="20">
        <v>0</v>
      </c>
      <c r="L19" s="20" t="s">
        <v>699</v>
      </c>
      <c r="M19" s="17" t="s">
        <v>640</v>
      </c>
    </row>
    <row r="20" spans="1:13" s="12" customFormat="1" ht="90" x14ac:dyDescent="0.2">
      <c r="A20" s="17">
        <v>20240811</v>
      </c>
      <c r="B20" s="17" t="s">
        <v>177</v>
      </c>
      <c r="C20" s="17" t="s">
        <v>182</v>
      </c>
      <c r="D20" s="29">
        <v>45525</v>
      </c>
      <c r="E20" s="29">
        <v>45890</v>
      </c>
      <c r="F20" s="30">
        <v>121083071</v>
      </c>
      <c r="G20" s="31">
        <v>1</v>
      </c>
      <c r="H20" s="20">
        <v>121071171</v>
      </c>
      <c r="I20" s="20">
        <v>0</v>
      </c>
      <c r="J20" s="17">
        <v>0</v>
      </c>
      <c r="K20" s="20">
        <v>0</v>
      </c>
      <c r="L20" s="20" t="s">
        <v>699</v>
      </c>
      <c r="M20" s="17" t="s">
        <v>640</v>
      </c>
    </row>
    <row r="21" spans="1:13" s="12" customFormat="1" ht="64.5" customHeight="1" x14ac:dyDescent="0.2">
      <c r="A21" s="17">
        <v>20240812</v>
      </c>
      <c r="B21" s="17" t="s">
        <v>178</v>
      </c>
      <c r="C21" s="17" t="s">
        <v>183</v>
      </c>
      <c r="D21" s="29">
        <v>45525</v>
      </c>
      <c r="E21" s="29">
        <v>45890</v>
      </c>
      <c r="F21" s="30">
        <v>8032000</v>
      </c>
      <c r="G21" s="31">
        <v>1</v>
      </c>
      <c r="H21" s="20">
        <v>8032000</v>
      </c>
      <c r="I21" s="20">
        <v>0</v>
      </c>
      <c r="J21" s="17">
        <v>0</v>
      </c>
      <c r="K21" s="20">
        <v>0</v>
      </c>
      <c r="L21" s="20" t="s">
        <v>699</v>
      </c>
      <c r="M21" s="17" t="s">
        <v>640</v>
      </c>
    </row>
    <row r="22" spans="1:13" s="12" customFormat="1" ht="30" x14ac:dyDescent="0.2">
      <c r="A22" s="17">
        <v>20240802</v>
      </c>
      <c r="B22" s="17" t="s">
        <v>30</v>
      </c>
      <c r="C22" s="17" t="s">
        <v>33</v>
      </c>
      <c r="D22" s="29">
        <v>45527</v>
      </c>
      <c r="E22" s="29">
        <v>45565</v>
      </c>
      <c r="F22" s="30">
        <v>4137463</v>
      </c>
      <c r="G22" s="31">
        <f>+H22/(K22+F22)</f>
        <v>0.99999975830599575</v>
      </c>
      <c r="H22" s="20">
        <v>4137462</v>
      </c>
      <c r="I22" s="20">
        <v>0</v>
      </c>
      <c r="J22" s="17">
        <v>0</v>
      </c>
      <c r="K22" s="20">
        <v>0</v>
      </c>
      <c r="L22" s="20" t="s">
        <v>698</v>
      </c>
      <c r="M22" s="19" t="s">
        <v>189</v>
      </c>
    </row>
    <row r="23" spans="1:13" s="12" customFormat="1" ht="30" x14ac:dyDescent="0.2">
      <c r="A23" s="17">
        <v>20240806</v>
      </c>
      <c r="B23" s="17" t="s">
        <v>35</v>
      </c>
      <c r="C23" s="17" t="s">
        <v>39</v>
      </c>
      <c r="D23" s="29">
        <v>45527</v>
      </c>
      <c r="E23" s="29">
        <v>45657</v>
      </c>
      <c r="F23" s="30">
        <v>0</v>
      </c>
      <c r="G23" s="31">
        <v>1</v>
      </c>
      <c r="H23" s="20">
        <v>0</v>
      </c>
      <c r="I23" s="20">
        <v>0</v>
      </c>
      <c r="J23" s="17">
        <v>0</v>
      </c>
      <c r="K23" s="20">
        <v>0</v>
      </c>
      <c r="L23" s="20" t="s">
        <v>699</v>
      </c>
      <c r="M23" s="17" t="s">
        <v>665</v>
      </c>
    </row>
    <row r="24" spans="1:13" s="12" customFormat="1" ht="30" x14ac:dyDescent="0.2">
      <c r="A24" s="17">
        <v>20240712</v>
      </c>
      <c r="B24" s="17" t="s">
        <v>28</v>
      </c>
      <c r="C24" s="17" t="s">
        <v>31</v>
      </c>
      <c r="D24" s="29">
        <v>45532</v>
      </c>
      <c r="E24" s="29">
        <v>45563</v>
      </c>
      <c r="F24" s="30">
        <v>8939565</v>
      </c>
      <c r="G24" s="31">
        <v>1</v>
      </c>
      <c r="H24" s="20">
        <v>8939565</v>
      </c>
      <c r="I24" s="20">
        <v>0</v>
      </c>
      <c r="J24" s="17">
        <v>0</v>
      </c>
      <c r="K24" s="20">
        <v>0</v>
      </c>
      <c r="L24" s="20" t="s">
        <v>698</v>
      </c>
      <c r="M24" s="17" t="s">
        <v>640</v>
      </c>
    </row>
    <row r="25" spans="1:13" s="12" customFormat="1" ht="45" x14ac:dyDescent="0.2">
      <c r="A25" s="17">
        <v>20240710</v>
      </c>
      <c r="B25" s="17" t="s">
        <v>25</v>
      </c>
      <c r="C25" s="17" t="s">
        <v>27</v>
      </c>
      <c r="D25" s="29">
        <v>45534</v>
      </c>
      <c r="E25" s="29">
        <v>45565</v>
      </c>
      <c r="F25" s="30">
        <v>48661480</v>
      </c>
      <c r="G25" s="31">
        <v>1</v>
      </c>
      <c r="H25" s="20">
        <v>48661480</v>
      </c>
      <c r="I25" s="20">
        <v>0</v>
      </c>
      <c r="J25" s="17">
        <v>0</v>
      </c>
      <c r="K25" s="20">
        <v>0</v>
      </c>
      <c r="L25" s="20" t="s">
        <v>698</v>
      </c>
      <c r="M25" s="17" t="s">
        <v>196</v>
      </c>
    </row>
    <row r="26" spans="1:13" s="12" customFormat="1" ht="45" x14ac:dyDescent="0.2">
      <c r="A26" s="17">
        <v>20240805</v>
      </c>
      <c r="B26" s="17" t="s">
        <v>715</v>
      </c>
      <c r="C26" s="17" t="s">
        <v>38</v>
      </c>
      <c r="D26" s="29">
        <v>45534</v>
      </c>
      <c r="E26" s="29">
        <v>45555</v>
      </c>
      <c r="F26" s="30">
        <v>225349751</v>
      </c>
      <c r="G26" s="31">
        <v>1</v>
      </c>
      <c r="H26" s="20">
        <v>225349751</v>
      </c>
      <c r="I26" s="20">
        <v>0</v>
      </c>
      <c r="J26" s="17">
        <v>0</v>
      </c>
      <c r="K26" s="20">
        <v>0</v>
      </c>
      <c r="L26" s="20" t="s">
        <v>698</v>
      </c>
      <c r="M26" s="20" t="s">
        <v>198</v>
      </c>
    </row>
    <row r="27" spans="1:13" s="12" customFormat="1" ht="30" x14ac:dyDescent="0.2">
      <c r="A27" s="17">
        <v>20240808</v>
      </c>
      <c r="B27" s="17" t="s">
        <v>174</v>
      </c>
      <c r="C27" s="17" t="s">
        <v>179</v>
      </c>
      <c r="D27" s="29">
        <v>45538</v>
      </c>
      <c r="E27" s="29">
        <v>45903</v>
      </c>
      <c r="F27" s="30">
        <v>529390</v>
      </c>
      <c r="G27" s="31">
        <v>1</v>
      </c>
      <c r="H27" s="20">
        <v>529390</v>
      </c>
      <c r="I27" s="20">
        <v>0</v>
      </c>
      <c r="J27" s="17">
        <v>0</v>
      </c>
      <c r="K27" s="20">
        <v>0</v>
      </c>
      <c r="L27" s="20" t="s">
        <v>698</v>
      </c>
      <c r="M27" s="17" t="s">
        <v>196</v>
      </c>
    </row>
    <row r="28" spans="1:13" s="12" customFormat="1" ht="75" x14ac:dyDescent="0.2">
      <c r="A28" s="17">
        <v>20240815</v>
      </c>
      <c r="B28" s="17" t="s">
        <v>42</v>
      </c>
      <c r="C28" s="17" t="s">
        <v>48</v>
      </c>
      <c r="D28" s="29">
        <v>45538</v>
      </c>
      <c r="E28" s="29">
        <v>45611</v>
      </c>
      <c r="F28" s="30">
        <v>17789915</v>
      </c>
      <c r="G28" s="31">
        <f>+H28/(K28+F28)</f>
        <v>1</v>
      </c>
      <c r="H28" s="20">
        <v>17789915</v>
      </c>
      <c r="I28" s="20">
        <f>+F28-H28+K28</f>
        <v>0</v>
      </c>
      <c r="J28" s="17">
        <v>0</v>
      </c>
      <c r="K28" s="20">
        <v>0</v>
      </c>
      <c r="L28" s="20" t="s">
        <v>698</v>
      </c>
      <c r="M28" s="19" t="s">
        <v>189</v>
      </c>
    </row>
    <row r="29" spans="1:13" s="12" customFormat="1" ht="75" x14ac:dyDescent="0.2">
      <c r="A29" s="17">
        <v>20240816</v>
      </c>
      <c r="B29" s="17" t="s">
        <v>43</v>
      </c>
      <c r="C29" s="17" t="s">
        <v>49</v>
      </c>
      <c r="D29" s="29">
        <v>45538</v>
      </c>
      <c r="E29" s="29">
        <v>45611</v>
      </c>
      <c r="F29" s="30">
        <v>13045940</v>
      </c>
      <c r="G29" s="31">
        <f>+H29/(K29+F29)</f>
        <v>0.99980246728100852</v>
      </c>
      <c r="H29" s="30">
        <v>13043363</v>
      </c>
      <c r="I29" s="20">
        <v>0</v>
      </c>
      <c r="J29" s="17">
        <v>0</v>
      </c>
      <c r="K29" s="20">
        <v>0</v>
      </c>
      <c r="L29" s="20" t="s">
        <v>698</v>
      </c>
      <c r="M29" s="19" t="s">
        <v>189</v>
      </c>
    </row>
    <row r="30" spans="1:13" s="12" customFormat="1" ht="60" x14ac:dyDescent="0.2">
      <c r="A30" s="17">
        <v>20240817</v>
      </c>
      <c r="B30" s="17" t="s">
        <v>44</v>
      </c>
      <c r="C30" s="17" t="s">
        <v>50</v>
      </c>
      <c r="D30" s="29">
        <v>45538</v>
      </c>
      <c r="E30" s="29">
        <v>45611</v>
      </c>
      <c r="F30" s="30">
        <v>17789915</v>
      </c>
      <c r="G30" s="31">
        <f>+H30/(K30+F30)</f>
        <v>1</v>
      </c>
      <c r="H30" s="20">
        <v>17789915</v>
      </c>
      <c r="I30" s="20">
        <f>+F30-H30+K30</f>
        <v>0</v>
      </c>
      <c r="J30" s="17">
        <v>0</v>
      </c>
      <c r="K30" s="20">
        <v>0</v>
      </c>
      <c r="L30" s="20" t="s">
        <v>698</v>
      </c>
      <c r="M30" s="19" t="s">
        <v>189</v>
      </c>
    </row>
    <row r="31" spans="1:13" s="12" customFormat="1" ht="60" x14ac:dyDescent="0.2">
      <c r="A31" s="17">
        <v>20240818</v>
      </c>
      <c r="B31" s="17" t="s">
        <v>45</v>
      </c>
      <c r="C31" s="17" t="s">
        <v>51</v>
      </c>
      <c r="D31" s="29">
        <v>45538</v>
      </c>
      <c r="E31" s="29">
        <v>45611</v>
      </c>
      <c r="F31" s="30">
        <v>9487956</v>
      </c>
      <c r="G31" s="31">
        <f>+H31/(K31+F31)</f>
        <v>1</v>
      </c>
      <c r="H31" s="20">
        <v>9487956</v>
      </c>
      <c r="I31" s="20">
        <f>+F31-H31+K31</f>
        <v>0</v>
      </c>
      <c r="J31" s="17">
        <v>0</v>
      </c>
      <c r="K31" s="20">
        <v>0</v>
      </c>
      <c r="L31" s="20" t="s">
        <v>698</v>
      </c>
      <c r="M31" s="19" t="s">
        <v>189</v>
      </c>
    </row>
    <row r="32" spans="1:13" s="12" customFormat="1" ht="45" x14ac:dyDescent="0.2">
      <c r="A32" s="17">
        <v>20240814</v>
      </c>
      <c r="B32" s="17" t="s">
        <v>41</v>
      </c>
      <c r="C32" s="17" t="s">
        <v>47</v>
      </c>
      <c r="D32" s="29">
        <v>45546</v>
      </c>
      <c r="E32" s="29">
        <v>45555</v>
      </c>
      <c r="F32" s="30">
        <v>24723190</v>
      </c>
      <c r="G32" s="31">
        <v>1</v>
      </c>
      <c r="H32" s="20">
        <v>24723190</v>
      </c>
      <c r="I32" s="20">
        <v>0</v>
      </c>
      <c r="J32" s="17">
        <v>0</v>
      </c>
      <c r="K32" s="20">
        <v>0</v>
      </c>
      <c r="L32" s="20" t="s">
        <v>698</v>
      </c>
      <c r="M32" s="17" t="s">
        <v>195</v>
      </c>
    </row>
    <row r="33" spans="1:13" s="12" customFormat="1" ht="45" x14ac:dyDescent="0.2">
      <c r="A33" s="17">
        <v>20240807</v>
      </c>
      <c r="B33" s="17" t="s">
        <v>36</v>
      </c>
      <c r="C33" s="17" t="s">
        <v>40</v>
      </c>
      <c r="D33" s="29">
        <v>45550</v>
      </c>
      <c r="E33" s="29">
        <v>45611</v>
      </c>
      <c r="F33" s="30">
        <v>16000000</v>
      </c>
      <c r="G33" s="31">
        <v>1</v>
      </c>
      <c r="H33" s="20">
        <v>16000000</v>
      </c>
      <c r="I33" s="20">
        <v>0</v>
      </c>
      <c r="J33" s="17">
        <v>0</v>
      </c>
      <c r="K33" s="20">
        <v>0</v>
      </c>
      <c r="L33" s="20" t="s">
        <v>698</v>
      </c>
      <c r="M33" s="17" t="s">
        <v>197</v>
      </c>
    </row>
    <row r="34" spans="1:13" s="12" customFormat="1" ht="45" x14ac:dyDescent="0.2">
      <c r="A34" s="17">
        <v>20240914</v>
      </c>
      <c r="B34" s="17" t="s">
        <v>71</v>
      </c>
      <c r="C34" s="17" t="s">
        <v>94</v>
      </c>
      <c r="D34" s="29">
        <v>45552</v>
      </c>
      <c r="E34" s="29">
        <v>45643</v>
      </c>
      <c r="F34" s="30">
        <v>11541344</v>
      </c>
      <c r="G34" s="31">
        <v>1</v>
      </c>
      <c r="H34" s="20">
        <v>11541344</v>
      </c>
      <c r="I34" s="20">
        <v>0</v>
      </c>
      <c r="J34" s="17">
        <v>0</v>
      </c>
      <c r="K34" s="20">
        <v>0</v>
      </c>
      <c r="L34" s="20" t="s">
        <v>698</v>
      </c>
      <c r="M34" s="17" t="s">
        <v>201</v>
      </c>
    </row>
    <row r="35" spans="1:13" s="12" customFormat="1" ht="75" x14ac:dyDescent="0.2">
      <c r="A35" s="17">
        <v>20240616</v>
      </c>
      <c r="B35" s="17" t="s">
        <v>141</v>
      </c>
      <c r="C35" s="17" t="s">
        <v>166</v>
      </c>
      <c r="D35" s="29">
        <v>45558</v>
      </c>
      <c r="E35" s="29">
        <v>45777</v>
      </c>
      <c r="F35" s="30">
        <v>1241431795</v>
      </c>
      <c r="G35" s="31">
        <v>0.96</v>
      </c>
      <c r="H35" s="20">
        <v>1241431795</v>
      </c>
      <c r="I35" s="20">
        <v>1299995992</v>
      </c>
      <c r="J35" s="17">
        <v>3</v>
      </c>
      <c r="K35" s="20">
        <v>1359995992</v>
      </c>
      <c r="L35" s="20" t="s">
        <v>698</v>
      </c>
      <c r="M35" s="17" t="s">
        <v>191</v>
      </c>
    </row>
    <row r="36" spans="1:13" s="12" customFormat="1" ht="105" x14ac:dyDescent="0.2">
      <c r="A36" s="17">
        <v>20240918</v>
      </c>
      <c r="B36" s="17" t="s">
        <v>75</v>
      </c>
      <c r="C36" s="17" t="s">
        <v>98</v>
      </c>
      <c r="D36" s="29">
        <v>45561</v>
      </c>
      <c r="E36" s="29">
        <v>45686</v>
      </c>
      <c r="F36" s="30">
        <v>28896722</v>
      </c>
      <c r="G36" s="31">
        <f>+H36/(K36+F36)</f>
        <v>0.82039291515487467</v>
      </c>
      <c r="H36" s="20">
        <v>35559999</v>
      </c>
      <c r="I36" s="20">
        <f>+F36-H36+K36</f>
        <v>7785084</v>
      </c>
      <c r="J36" s="17">
        <v>1</v>
      </c>
      <c r="K36" s="20">
        <v>14448361</v>
      </c>
      <c r="L36" s="20" t="s">
        <v>698</v>
      </c>
      <c r="M36" s="19" t="s">
        <v>189</v>
      </c>
    </row>
    <row r="37" spans="1:13" s="12" customFormat="1" ht="105" x14ac:dyDescent="0.2">
      <c r="A37" s="17">
        <v>20240925</v>
      </c>
      <c r="B37" s="17" t="s">
        <v>82</v>
      </c>
      <c r="C37" s="17" t="s">
        <v>104</v>
      </c>
      <c r="D37" s="29">
        <v>45562</v>
      </c>
      <c r="E37" s="29">
        <v>45570</v>
      </c>
      <c r="F37" s="30">
        <v>121997581</v>
      </c>
      <c r="G37" s="31">
        <f>+H37/F37</f>
        <v>0.75561113789625056</v>
      </c>
      <c r="H37" s="20">
        <v>92182731</v>
      </c>
      <c r="I37" s="20">
        <v>29814850</v>
      </c>
      <c r="J37" s="17">
        <v>0</v>
      </c>
      <c r="K37" s="20">
        <v>0</v>
      </c>
      <c r="L37" s="20" t="s">
        <v>698</v>
      </c>
      <c r="M37" s="17" t="s">
        <v>202</v>
      </c>
    </row>
    <row r="38" spans="1:13" s="12" customFormat="1" ht="90" x14ac:dyDescent="0.2">
      <c r="A38" s="17">
        <v>20240926</v>
      </c>
      <c r="B38" s="17" t="s">
        <v>83</v>
      </c>
      <c r="C38" s="17" t="s">
        <v>105</v>
      </c>
      <c r="D38" s="29">
        <v>45565</v>
      </c>
      <c r="E38" s="29">
        <v>45570</v>
      </c>
      <c r="F38" s="30">
        <v>243327397</v>
      </c>
      <c r="G38" s="31">
        <f>+H38/F38</f>
        <v>0.99187925394196363</v>
      </c>
      <c r="H38" s="20">
        <v>241351397</v>
      </c>
      <c r="I38" s="20">
        <f>+F38-H38</f>
        <v>1976000</v>
      </c>
      <c r="J38" s="17">
        <v>0</v>
      </c>
      <c r="K38" s="20">
        <v>0</v>
      </c>
      <c r="L38" s="20" t="s">
        <v>698</v>
      </c>
      <c r="M38" s="17" t="s">
        <v>202</v>
      </c>
    </row>
    <row r="39" spans="1:13" s="12" customFormat="1" ht="135" x14ac:dyDescent="0.2">
      <c r="A39" s="17">
        <v>20240821</v>
      </c>
      <c r="B39" s="17" t="s">
        <v>53</v>
      </c>
      <c r="C39" s="17" t="s">
        <v>57</v>
      </c>
      <c r="D39" s="29">
        <v>45566</v>
      </c>
      <c r="E39" s="29">
        <v>45570</v>
      </c>
      <c r="F39" s="30">
        <v>150000000</v>
      </c>
      <c r="G39" s="31">
        <v>1</v>
      </c>
      <c r="H39" s="20">
        <v>150000000</v>
      </c>
      <c r="I39" s="20">
        <v>0</v>
      </c>
      <c r="J39" s="17">
        <v>0</v>
      </c>
      <c r="K39" s="20">
        <v>0</v>
      </c>
      <c r="L39" s="20" t="s">
        <v>698</v>
      </c>
      <c r="M39" s="17" t="s">
        <v>199</v>
      </c>
    </row>
    <row r="40" spans="1:13" s="12" customFormat="1" ht="75" x14ac:dyDescent="0.2">
      <c r="A40" s="17">
        <v>20240906</v>
      </c>
      <c r="B40" s="17" t="s">
        <v>63</v>
      </c>
      <c r="C40" s="17" t="s">
        <v>87</v>
      </c>
      <c r="D40" s="29">
        <v>45566</v>
      </c>
      <c r="E40" s="29">
        <v>45747</v>
      </c>
      <c r="F40" s="30">
        <v>435000000</v>
      </c>
      <c r="G40" s="31">
        <v>1</v>
      </c>
      <c r="H40" s="20">
        <v>584999999.99000001</v>
      </c>
      <c r="I40" s="20">
        <v>0</v>
      </c>
      <c r="J40" s="17">
        <v>1</v>
      </c>
      <c r="K40" s="20">
        <v>150000000</v>
      </c>
      <c r="L40" s="20" t="s">
        <v>698</v>
      </c>
      <c r="M40" s="17" t="s">
        <v>200</v>
      </c>
    </row>
    <row r="41" spans="1:13" s="12" customFormat="1" ht="45" x14ac:dyDescent="0.2">
      <c r="A41" s="17">
        <v>20240907</v>
      </c>
      <c r="B41" s="17" t="s">
        <v>64</v>
      </c>
      <c r="C41" s="17" t="s">
        <v>88</v>
      </c>
      <c r="D41" s="29">
        <v>45566</v>
      </c>
      <c r="E41" s="29">
        <v>45747</v>
      </c>
      <c r="F41" s="30">
        <v>217500000</v>
      </c>
      <c r="G41" s="35">
        <v>0.99019999999999997</v>
      </c>
      <c r="H41" s="20">
        <v>532226970.99999976</v>
      </c>
      <c r="I41" s="20">
        <v>5273029.0000002384</v>
      </c>
      <c r="J41" s="17">
        <v>2</v>
      </c>
      <c r="K41" s="20">
        <v>320000000</v>
      </c>
      <c r="L41" s="20" t="s">
        <v>698</v>
      </c>
      <c r="M41" s="20" t="s">
        <v>190</v>
      </c>
    </row>
    <row r="42" spans="1:13" s="12" customFormat="1" ht="75" x14ac:dyDescent="0.2">
      <c r="A42" s="17">
        <v>20240910</v>
      </c>
      <c r="B42" s="17" t="s">
        <v>67</v>
      </c>
      <c r="C42" s="17" t="s">
        <v>91</v>
      </c>
      <c r="D42" s="29">
        <v>45566</v>
      </c>
      <c r="E42" s="29">
        <v>45747</v>
      </c>
      <c r="F42" s="30">
        <v>174000000</v>
      </c>
      <c r="G42" s="32">
        <v>1</v>
      </c>
      <c r="H42" s="20">
        <v>454000000</v>
      </c>
      <c r="I42" s="20">
        <v>0</v>
      </c>
      <c r="J42" s="17">
        <v>2</v>
      </c>
      <c r="K42" s="20">
        <v>280000000</v>
      </c>
      <c r="L42" s="20" t="s">
        <v>698</v>
      </c>
      <c r="M42" s="20" t="s">
        <v>190</v>
      </c>
    </row>
    <row r="43" spans="1:13" s="12" customFormat="1" ht="75" x14ac:dyDescent="0.2">
      <c r="A43" s="17">
        <v>20240919</v>
      </c>
      <c r="B43" s="17" t="s">
        <v>76</v>
      </c>
      <c r="C43" s="17" t="s">
        <v>99</v>
      </c>
      <c r="D43" s="29">
        <v>45566</v>
      </c>
      <c r="E43" s="29">
        <v>45611</v>
      </c>
      <c r="F43" s="30">
        <v>11502521</v>
      </c>
      <c r="G43" s="31">
        <f>+H43/(K43+F43)</f>
        <v>0.50847462047667635</v>
      </c>
      <c r="H43" s="20">
        <v>5848740</v>
      </c>
      <c r="I43" s="20">
        <f>+F43-H43</f>
        <v>5653781</v>
      </c>
      <c r="J43" s="17">
        <v>0</v>
      </c>
      <c r="K43" s="20">
        <v>0</v>
      </c>
      <c r="L43" s="20" t="s">
        <v>698</v>
      </c>
      <c r="M43" s="19" t="s">
        <v>189</v>
      </c>
    </row>
    <row r="44" spans="1:13" s="12" customFormat="1" ht="45" x14ac:dyDescent="0.2">
      <c r="A44" s="17">
        <v>20240905</v>
      </c>
      <c r="B44" s="17" t="s">
        <v>62</v>
      </c>
      <c r="C44" s="17" t="s">
        <v>86</v>
      </c>
      <c r="D44" s="29">
        <v>45568</v>
      </c>
      <c r="E44" s="29">
        <v>45747</v>
      </c>
      <c r="F44" s="30">
        <v>174000000</v>
      </c>
      <c r="G44" s="32">
        <v>1</v>
      </c>
      <c r="H44" s="20">
        <v>624000000</v>
      </c>
      <c r="I44" s="20">
        <v>0</v>
      </c>
      <c r="J44" s="17">
        <v>3</v>
      </c>
      <c r="K44" s="20">
        <v>450000000</v>
      </c>
      <c r="L44" s="20" t="s">
        <v>698</v>
      </c>
      <c r="M44" s="20" t="s">
        <v>190</v>
      </c>
    </row>
    <row r="45" spans="1:13" s="12" customFormat="1" ht="75" x14ac:dyDescent="0.2">
      <c r="A45" s="17">
        <v>20240923</v>
      </c>
      <c r="B45" s="17" t="s">
        <v>80</v>
      </c>
      <c r="C45" s="17" t="s">
        <v>102</v>
      </c>
      <c r="D45" s="29">
        <v>45568</v>
      </c>
      <c r="E45" s="29">
        <v>45678</v>
      </c>
      <c r="F45" s="30">
        <v>23265209</v>
      </c>
      <c r="G45" s="31">
        <f>+H45/(K45+F45)</f>
        <v>0.99999992719619324</v>
      </c>
      <c r="H45" s="20">
        <v>27471089</v>
      </c>
      <c r="I45" s="20">
        <f>+F45-H45+K45</f>
        <v>2</v>
      </c>
      <c r="J45" s="17">
        <v>1</v>
      </c>
      <c r="K45" s="20">
        <v>4205882</v>
      </c>
      <c r="L45" s="20" t="s">
        <v>698</v>
      </c>
      <c r="M45" s="19" t="s">
        <v>189</v>
      </c>
    </row>
    <row r="46" spans="1:13" s="12" customFormat="1" ht="75" x14ac:dyDescent="0.2">
      <c r="A46" s="17">
        <v>20240924</v>
      </c>
      <c r="B46" s="17" t="s">
        <v>81</v>
      </c>
      <c r="C46" s="17" t="s">
        <v>103</v>
      </c>
      <c r="D46" s="29">
        <v>45568</v>
      </c>
      <c r="E46" s="29">
        <v>45678</v>
      </c>
      <c r="F46" s="30">
        <v>23265209</v>
      </c>
      <c r="G46" s="31">
        <f>+H46/(K46+F46)</f>
        <v>0.99999996359809662</v>
      </c>
      <c r="H46" s="20">
        <v>27471090</v>
      </c>
      <c r="I46" s="20">
        <f>+F46-H46+K46</f>
        <v>1</v>
      </c>
      <c r="J46" s="17">
        <v>1</v>
      </c>
      <c r="K46" s="20">
        <v>4205882</v>
      </c>
      <c r="L46" s="20" t="s">
        <v>698</v>
      </c>
      <c r="M46" s="19" t="s">
        <v>189</v>
      </c>
    </row>
    <row r="47" spans="1:13" s="12" customFormat="1" ht="45" x14ac:dyDescent="0.2">
      <c r="A47" s="17">
        <v>20240908</v>
      </c>
      <c r="B47" s="17" t="s">
        <v>65</v>
      </c>
      <c r="C47" s="17" t="s">
        <v>89</v>
      </c>
      <c r="D47" s="29">
        <v>45569</v>
      </c>
      <c r="E47" s="29">
        <v>45747</v>
      </c>
      <c r="F47" s="30">
        <v>217500000</v>
      </c>
      <c r="G47" s="32">
        <v>1</v>
      </c>
      <c r="H47" s="20">
        <v>587500000</v>
      </c>
      <c r="I47" s="20">
        <v>0</v>
      </c>
      <c r="J47" s="17">
        <v>2</v>
      </c>
      <c r="K47" s="20">
        <v>370000000</v>
      </c>
      <c r="L47" s="20" t="s">
        <v>698</v>
      </c>
      <c r="M47" s="20" t="s">
        <v>190</v>
      </c>
    </row>
    <row r="48" spans="1:13" s="12" customFormat="1" ht="105" x14ac:dyDescent="0.2">
      <c r="A48" s="17">
        <v>20240927</v>
      </c>
      <c r="B48" s="17" t="s">
        <v>84</v>
      </c>
      <c r="C48" s="17" t="s">
        <v>106</v>
      </c>
      <c r="D48" s="29">
        <v>45569</v>
      </c>
      <c r="E48" s="29">
        <v>45570</v>
      </c>
      <c r="F48" s="30">
        <v>36006425</v>
      </c>
      <c r="G48" s="31">
        <v>1</v>
      </c>
      <c r="H48" s="20">
        <v>36006425</v>
      </c>
      <c r="I48" s="20">
        <v>0</v>
      </c>
      <c r="J48" s="17">
        <v>0</v>
      </c>
      <c r="K48" s="20">
        <v>0</v>
      </c>
      <c r="L48" s="20" t="s">
        <v>698</v>
      </c>
      <c r="M48" s="17" t="s">
        <v>199</v>
      </c>
    </row>
    <row r="49" spans="1:13" s="12" customFormat="1" ht="45" x14ac:dyDescent="0.2">
      <c r="A49" s="17">
        <v>20240904</v>
      </c>
      <c r="B49" s="17" t="s">
        <v>61</v>
      </c>
      <c r="C49" s="17" t="s">
        <v>85</v>
      </c>
      <c r="D49" s="29">
        <v>45572</v>
      </c>
      <c r="E49" s="29">
        <v>45747</v>
      </c>
      <c r="F49" s="30">
        <v>174000000</v>
      </c>
      <c r="G49" s="31">
        <f>+H49/(K49+F49)</f>
        <v>0.99999872548543689</v>
      </c>
      <c r="H49" s="20">
        <v>823998949.79999995</v>
      </c>
      <c r="I49" s="20">
        <f>+K49+F49-H49</f>
        <v>1050.2000000476837</v>
      </c>
      <c r="J49" s="17">
        <v>3</v>
      </c>
      <c r="K49" s="20">
        <v>650000000</v>
      </c>
      <c r="L49" s="20" t="s">
        <v>698</v>
      </c>
      <c r="M49" s="17" t="s">
        <v>200</v>
      </c>
    </row>
    <row r="50" spans="1:13" s="12" customFormat="1" ht="45" x14ac:dyDescent="0.2">
      <c r="A50" s="17">
        <v>20240909</v>
      </c>
      <c r="B50" s="17" t="s">
        <v>66</v>
      </c>
      <c r="C50" s="17" t="s">
        <v>90</v>
      </c>
      <c r="D50" s="29">
        <v>45572</v>
      </c>
      <c r="E50" s="29">
        <v>45747</v>
      </c>
      <c r="F50" s="30">
        <v>435000000</v>
      </c>
      <c r="G50" s="31">
        <v>1</v>
      </c>
      <c r="H50" s="20">
        <v>1376371651.4000001</v>
      </c>
      <c r="I50" s="20">
        <f>+K50+F50-H50</f>
        <v>0.59999990463256836</v>
      </c>
      <c r="J50" s="17">
        <v>2</v>
      </c>
      <c r="K50" s="20">
        <v>941371652</v>
      </c>
      <c r="L50" s="20" t="s">
        <v>698</v>
      </c>
      <c r="M50" s="17" t="s">
        <v>200</v>
      </c>
    </row>
    <row r="51" spans="1:13" s="12" customFormat="1" ht="60" x14ac:dyDescent="0.2">
      <c r="A51" s="17">
        <v>20240911</v>
      </c>
      <c r="B51" s="17" t="s">
        <v>68</v>
      </c>
      <c r="C51" s="17" t="s">
        <v>92</v>
      </c>
      <c r="D51" s="29">
        <v>45573</v>
      </c>
      <c r="E51" s="29">
        <v>45747</v>
      </c>
      <c r="F51" s="30">
        <v>348000000</v>
      </c>
      <c r="G51" s="32">
        <v>1</v>
      </c>
      <c r="H51" s="20">
        <v>1148000000</v>
      </c>
      <c r="I51" s="20">
        <v>0</v>
      </c>
      <c r="J51" s="17">
        <v>3</v>
      </c>
      <c r="K51" s="20">
        <v>800000000</v>
      </c>
      <c r="L51" s="20" t="s">
        <v>698</v>
      </c>
      <c r="M51" s="20" t="s">
        <v>190</v>
      </c>
    </row>
    <row r="52" spans="1:13" s="12" customFormat="1" ht="45" x14ac:dyDescent="0.2">
      <c r="A52" s="17">
        <v>20240913</v>
      </c>
      <c r="B52" s="17" t="s">
        <v>70</v>
      </c>
      <c r="C52" s="17" t="s">
        <v>93</v>
      </c>
      <c r="D52" s="29">
        <v>45573</v>
      </c>
      <c r="E52" s="29">
        <v>45747</v>
      </c>
      <c r="F52" s="30">
        <v>130500000</v>
      </c>
      <c r="G52" s="31">
        <v>1</v>
      </c>
      <c r="H52" s="20">
        <v>780500000</v>
      </c>
      <c r="I52" s="20">
        <v>0</v>
      </c>
      <c r="J52" s="17">
        <v>3</v>
      </c>
      <c r="K52" s="20">
        <v>650000000</v>
      </c>
      <c r="L52" s="20" t="s">
        <v>698</v>
      </c>
      <c r="M52" s="17" t="s">
        <v>200</v>
      </c>
    </row>
    <row r="53" spans="1:13" s="12" customFormat="1" ht="45" x14ac:dyDescent="0.2">
      <c r="A53" s="17">
        <v>20240901</v>
      </c>
      <c r="B53" s="17" t="s">
        <v>55</v>
      </c>
      <c r="C53" s="17" t="s">
        <v>59</v>
      </c>
      <c r="D53" s="29">
        <v>45573</v>
      </c>
      <c r="E53" s="29">
        <v>45657</v>
      </c>
      <c r="F53" s="30">
        <v>92593900</v>
      </c>
      <c r="G53" s="31" t="s">
        <v>730</v>
      </c>
      <c r="H53" s="20">
        <v>92582522.290000007</v>
      </c>
      <c r="I53" s="22">
        <f>+F53-H53</f>
        <v>11377.709999993443</v>
      </c>
      <c r="J53" s="17">
        <v>0</v>
      </c>
      <c r="K53" s="20">
        <v>0</v>
      </c>
      <c r="L53" s="20" t="s">
        <v>698</v>
      </c>
      <c r="M53" s="17" t="s">
        <v>200</v>
      </c>
    </row>
    <row r="54" spans="1:13" s="12" customFormat="1" ht="45" x14ac:dyDescent="0.2">
      <c r="A54" s="17">
        <v>20240915</v>
      </c>
      <c r="B54" s="17" t="s">
        <v>72</v>
      </c>
      <c r="C54" s="17" t="s">
        <v>95</v>
      </c>
      <c r="D54" s="29">
        <v>45575</v>
      </c>
      <c r="E54" s="29">
        <v>45747</v>
      </c>
      <c r="F54" s="30">
        <v>783000000</v>
      </c>
      <c r="G54" s="31">
        <v>1</v>
      </c>
      <c r="H54" s="20">
        <v>1183000000</v>
      </c>
      <c r="I54" s="20">
        <v>0</v>
      </c>
      <c r="J54" s="17">
        <v>2</v>
      </c>
      <c r="K54" s="20">
        <v>400000000</v>
      </c>
      <c r="L54" s="20" t="s">
        <v>698</v>
      </c>
      <c r="M54" s="17" t="s">
        <v>200</v>
      </c>
    </row>
    <row r="55" spans="1:13" s="12" customFormat="1" ht="75" x14ac:dyDescent="0.2">
      <c r="A55" s="17">
        <v>20240822</v>
      </c>
      <c r="B55" s="17" t="s">
        <v>54</v>
      </c>
      <c r="C55" s="17" t="s">
        <v>58</v>
      </c>
      <c r="D55" s="29">
        <v>45576</v>
      </c>
      <c r="E55" s="29">
        <v>45607</v>
      </c>
      <c r="F55" s="30">
        <v>7000000</v>
      </c>
      <c r="G55" s="31">
        <v>1</v>
      </c>
      <c r="H55" s="20">
        <v>7000000</v>
      </c>
      <c r="I55" s="20">
        <v>0</v>
      </c>
      <c r="J55" s="17">
        <v>0</v>
      </c>
      <c r="K55" s="20">
        <v>0</v>
      </c>
      <c r="L55" s="20" t="s">
        <v>698</v>
      </c>
      <c r="M55" s="17" t="s">
        <v>665</v>
      </c>
    </row>
    <row r="56" spans="1:13" s="12" customFormat="1" ht="45" x14ac:dyDescent="0.2">
      <c r="A56" s="17">
        <v>20240819</v>
      </c>
      <c r="B56" s="17" t="s">
        <v>46</v>
      </c>
      <c r="C56" s="17" t="s">
        <v>52</v>
      </c>
      <c r="D56" s="29">
        <v>45583</v>
      </c>
      <c r="E56" s="29">
        <v>45613</v>
      </c>
      <c r="F56" s="30">
        <v>19500000</v>
      </c>
      <c r="G56" s="31">
        <v>1</v>
      </c>
      <c r="H56" s="20">
        <v>19500000</v>
      </c>
      <c r="I56" s="20">
        <v>0</v>
      </c>
      <c r="J56" s="17">
        <v>0</v>
      </c>
      <c r="K56" s="20">
        <v>0</v>
      </c>
      <c r="L56" s="20" t="s">
        <v>698</v>
      </c>
      <c r="M56" s="17" t="s">
        <v>196</v>
      </c>
    </row>
    <row r="57" spans="1:13" s="12" customFormat="1" ht="75" x14ac:dyDescent="0.2">
      <c r="A57" s="17">
        <v>20240902</v>
      </c>
      <c r="B57" s="17" t="s">
        <v>56</v>
      </c>
      <c r="C57" s="17" t="s">
        <v>60</v>
      </c>
      <c r="D57" s="29">
        <v>45589</v>
      </c>
      <c r="E57" s="29">
        <v>45713</v>
      </c>
      <c r="F57" s="30">
        <v>2931488965</v>
      </c>
      <c r="G57" s="31">
        <f>+H57/(K57+F57)</f>
        <v>0.70115171776744067</v>
      </c>
      <c r="H57" s="20">
        <v>2314844659</v>
      </c>
      <c r="I57" s="20">
        <f>+F57-H57+K57</f>
        <v>986644306</v>
      </c>
      <c r="J57" s="17">
        <v>3</v>
      </c>
      <c r="K57" s="20">
        <v>370000000</v>
      </c>
      <c r="L57" s="20" t="s">
        <v>699</v>
      </c>
      <c r="M57" s="19" t="s">
        <v>189</v>
      </c>
    </row>
    <row r="58" spans="1:13" s="12" customFormat="1" ht="75" x14ac:dyDescent="0.2">
      <c r="A58" s="17">
        <v>20240912</v>
      </c>
      <c r="B58" s="17" t="s">
        <v>69</v>
      </c>
      <c r="C58" s="17" t="s">
        <v>60</v>
      </c>
      <c r="D58" s="29">
        <v>45589</v>
      </c>
      <c r="E58" s="29">
        <v>45681</v>
      </c>
      <c r="F58" s="30">
        <v>130500000</v>
      </c>
      <c r="G58" s="31">
        <v>1</v>
      </c>
      <c r="H58" s="20">
        <v>340500000</v>
      </c>
      <c r="I58" s="20">
        <v>0</v>
      </c>
      <c r="J58" s="17">
        <v>1</v>
      </c>
      <c r="K58" s="20">
        <v>210000000</v>
      </c>
      <c r="L58" s="20" t="s">
        <v>698</v>
      </c>
      <c r="M58" s="17" t="s">
        <v>200</v>
      </c>
    </row>
    <row r="59" spans="1:13" s="12" customFormat="1" ht="90" x14ac:dyDescent="0.2">
      <c r="A59" s="17">
        <v>20240917</v>
      </c>
      <c r="B59" s="17" t="s">
        <v>74</v>
      </c>
      <c r="C59" s="17" t="s">
        <v>97</v>
      </c>
      <c r="D59" s="29">
        <v>45589</v>
      </c>
      <c r="E59" s="29">
        <v>45681</v>
      </c>
      <c r="F59" s="30">
        <v>375162894</v>
      </c>
      <c r="G59" s="31">
        <f>+H59/(K59+F59)</f>
        <v>0.82158665299690548</v>
      </c>
      <c r="H59" s="20">
        <v>332876426</v>
      </c>
      <c r="I59" s="20">
        <f>+F59-H59+K59</f>
        <v>72286468</v>
      </c>
      <c r="J59" s="17">
        <v>3</v>
      </c>
      <c r="K59" s="20">
        <v>30000000</v>
      </c>
      <c r="L59" s="20" t="s">
        <v>699</v>
      </c>
      <c r="M59" s="19" t="s">
        <v>189</v>
      </c>
    </row>
    <row r="60" spans="1:13" s="12" customFormat="1" ht="60" x14ac:dyDescent="0.2">
      <c r="A60" s="17">
        <v>20240920</v>
      </c>
      <c r="B60" s="17" t="s">
        <v>77</v>
      </c>
      <c r="C60" s="17" t="s">
        <v>100</v>
      </c>
      <c r="D60" s="29">
        <v>45589</v>
      </c>
      <c r="E60" s="29">
        <v>45611</v>
      </c>
      <c r="F60" s="30">
        <v>6758544</v>
      </c>
      <c r="G60" s="31">
        <f>+H60/(K60+F60)</f>
        <v>1</v>
      </c>
      <c r="H60" s="20">
        <v>6758544</v>
      </c>
      <c r="I60" s="20">
        <f>+F60-H60+K60</f>
        <v>0</v>
      </c>
      <c r="J60" s="17">
        <v>0</v>
      </c>
      <c r="K60" s="20">
        <v>0</v>
      </c>
      <c r="L60" s="20" t="s">
        <v>698</v>
      </c>
      <c r="M60" s="19" t="s">
        <v>189</v>
      </c>
    </row>
    <row r="61" spans="1:13" s="12" customFormat="1" ht="60" x14ac:dyDescent="0.2">
      <c r="A61" s="17">
        <v>20240921</v>
      </c>
      <c r="B61" s="17" t="s">
        <v>78</v>
      </c>
      <c r="C61" s="17" t="s">
        <v>50</v>
      </c>
      <c r="D61" s="29">
        <v>45591</v>
      </c>
      <c r="E61" s="29">
        <v>45611</v>
      </c>
      <c r="F61" s="30">
        <v>12672268</v>
      </c>
      <c r="G61" s="31">
        <f>+H61/(K61+F61)</f>
        <v>0.86538463359518591</v>
      </c>
      <c r="H61" s="20">
        <v>10966386</v>
      </c>
      <c r="I61" s="20">
        <f>+F61-H61+K61</f>
        <v>1705882</v>
      </c>
      <c r="J61" s="17">
        <v>0</v>
      </c>
      <c r="K61" s="20">
        <v>0</v>
      </c>
      <c r="L61" s="20" t="s">
        <v>698</v>
      </c>
      <c r="M61" s="19" t="s">
        <v>189</v>
      </c>
    </row>
    <row r="62" spans="1:13" s="12" customFormat="1" ht="45" x14ac:dyDescent="0.2">
      <c r="A62" s="17">
        <v>20240916</v>
      </c>
      <c r="B62" s="17" t="s">
        <v>73</v>
      </c>
      <c r="C62" s="17" t="s">
        <v>96</v>
      </c>
      <c r="D62" s="29">
        <v>45595</v>
      </c>
      <c r="E62" s="29">
        <v>45747</v>
      </c>
      <c r="F62" s="30">
        <v>722100000</v>
      </c>
      <c r="G62" s="32">
        <v>1</v>
      </c>
      <c r="H62" s="20">
        <v>1122100000</v>
      </c>
      <c r="I62" s="20">
        <v>0</v>
      </c>
      <c r="J62" s="17">
        <v>2</v>
      </c>
      <c r="K62" s="20">
        <v>400000000</v>
      </c>
      <c r="L62" s="20" t="s">
        <v>698</v>
      </c>
      <c r="M62" s="20" t="s">
        <v>190</v>
      </c>
    </row>
    <row r="63" spans="1:13" s="12" customFormat="1" ht="45" x14ac:dyDescent="0.2">
      <c r="A63" s="17">
        <v>20241010</v>
      </c>
      <c r="B63" s="17" t="s">
        <v>113</v>
      </c>
      <c r="C63" s="17" t="s">
        <v>122</v>
      </c>
      <c r="D63" s="29">
        <v>45597</v>
      </c>
      <c r="E63" s="29">
        <v>45657</v>
      </c>
      <c r="F63" s="30">
        <v>19354500</v>
      </c>
      <c r="G63" s="31">
        <v>1</v>
      </c>
      <c r="H63" s="20">
        <v>19354500</v>
      </c>
      <c r="I63" s="20">
        <v>0</v>
      </c>
      <c r="J63" s="17">
        <v>0</v>
      </c>
      <c r="K63" s="20">
        <v>0</v>
      </c>
      <c r="L63" s="20" t="s">
        <v>698</v>
      </c>
      <c r="M63" s="17" t="s">
        <v>201</v>
      </c>
    </row>
    <row r="64" spans="1:13" s="12" customFormat="1" ht="165" x14ac:dyDescent="0.2">
      <c r="A64" s="17">
        <v>20241006</v>
      </c>
      <c r="B64" s="17" t="s">
        <v>109</v>
      </c>
      <c r="C64" s="17" t="s">
        <v>119</v>
      </c>
      <c r="D64" s="29">
        <v>45603</v>
      </c>
      <c r="E64" s="29">
        <v>45687</v>
      </c>
      <c r="F64" s="30">
        <v>17205882</v>
      </c>
      <c r="G64" s="31">
        <f>+H64/(K64+F64)</f>
        <v>0.87096773558526086</v>
      </c>
      <c r="H64" s="20">
        <v>22121848</v>
      </c>
      <c r="I64" s="20">
        <f>+F64-H64+K64</f>
        <v>3277311</v>
      </c>
      <c r="J64" s="17">
        <v>1</v>
      </c>
      <c r="K64" s="20">
        <v>8193277</v>
      </c>
      <c r="L64" s="20" t="s">
        <v>698</v>
      </c>
      <c r="M64" s="19" t="s">
        <v>189</v>
      </c>
    </row>
    <row r="65" spans="1:13" s="12" customFormat="1" ht="45" x14ac:dyDescent="0.2">
      <c r="A65" s="17">
        <v>20241008</v>
      </c>
      <c r="B65" s="17" t="s">
        <v>111</v>
      </c>
      <c r="C65" s="17" t="s">
        <v>120</v>
      </c>
      <c r="D65" s="29">
        <v>45603</v>
      </c>
      <c r="E65" s="29">
        <v>45657</v>
      </c>
      <c r="F65" s="30">
        <v>14018258</v>
      </c>
      <c r="G65" s="31">
        <v>1</v>
      </c>
      <c r="H65" s="20">
        <v>14018258</v>
      </c>
      <c r="I65" s="20">
        <v>0</v>
      </c>
      <c r="J65" s="17">
        <v>0</v>
      </c>
      <c r="K65" s="20">
        <v>0</v>
      </c>
      <c r="L65" s="20" t="s">
        <v>698</v>
      </c>
      <c r="M65" s="17" t="s">
        <v>637</v>
      </c>
    </row>
    <row r="66" spans="1:13" s="12" customFormat="1" ht="105" x14ac:dyDescent="0.2">
      <c r="A66" s="17">
        <v>20241007</v>
      </c>
      <c r="B66" s="17" t="s">
        <v>110</v>
      </c>
      <c r="C66" s="17" t="s">
        <v>733</v>
      </c>
      <c r="D66" s="29">
        <v>45604</v>
      </c>
      <c r="E66" s="29">
        <v>45672</v>
      </c>
      <c r="F66" s="30">
        <v>15418806</v>
      </c>
      <c r="G66" s="33">
        <f>+H66/(K66+F66)</f>
        <v>0.64768066047226014</v>
      </c>
      <c r="H66" s="20">
        <v>14979046</v>
      </c>
      <c r="I66" s="20">
        <f>+F66-H66+K66</f>
        <v>8148163</v>
      </c>
      <c r="J66" s="17">
        <v>1</v>
      </c>
      <c r="K66" s="20">
        <v>7708403</v>
      </c>
      <c r="L66" s="20" t="s">
        <v>698</v>
      </c>
      <c r="M66" s="19" t="s">
        <v>189</v>
      </c>
    </row>
    <row r="67" spans="1:13" s="12" customFormat="1" ht="30" x14ac:dyDescent="0.2">
      <c r="A67" s="17">
        <v>20241011</v>
      </c>
      <c r="B67" s="17" t="s">
        <v>114</v>
      </c>
      <c r="C67" s="17" t="s">
        <v>123</v>
      </c>
      <c r="D67" s="29">
        <v>45604</v>
      </c>
      <c r="E67" s="29">
        <v>45620</v>
      </c>
      <c r="F67" s="30">
        <v>2570696</v>
      </c>
      <c r="G67" s="33">
        <f>+H67/(K67+F67)</f>
        <v>1</v>
      </c>
      <c r="H67" s="20">
        <v>2570696</v>
      </c>
      <c r="I67" s="20">
        <f>+F67-H67+K67</f>
        <v>0</v>
      </c>
      <c r="J67" s="17">
        <v>0</v>
      </c>
      <c r="K67" s="20">
        <v>0</v>
      </c>
      <c r="L67" s="20" t="s">
        <v>698</v>
      </c>
      <c r="M67" s="19" t="s">
        <v>189</v>
      </c>
    </row>
    <row r="68" spans="1:13" s="12" customFormat="1" ht="30" x14ac:dyDescent="0.2">
      <c r="A68" s="17">
        <v>20241014</v>
      </c>
      <c r="B68" s="17" t="s">
        <v>117</v>
      </c>
      <c r="C68" s="17" t="s">
        <v>124</v>
      </c>
      <c r="D68" s="29">
        <v>45604</v>
      </c>
      <c r="E68" s="29">
        <v>45634</v>
      </c>
      <c r="F68" s="30">
        <v>6135975</v>
      </c>
      <c r="G68" s="31">
        <v>1</v>
      </c>
      <c r="H68" s="20">
        <v>6135975</v>
      </c>
      <c r="I68" s="20">
        <v>0</v>
      </c>
      <c r="J68" s="17">
        <v>0</v>
      </c>
      <c r="K68" s="20">
        <v>0</v>
      </c>
      <c r="L68" s="20" t="s">
        <v>698</v>
      </c>
      <c r="M68" s="17" t="s">
        <v>203</v>
      </c>
    </row>
    <row r="69" spans="1:13" s="12" customFormat="1" ht="75" x14ac:dyDescent="0.2">
      <c r="A69" s="17">
        <v>20241104</v>
      </c>
      <c r="B69" s="17" t="s">
        <v>127</v>
      </c>
      <c r="C69" s="17" t="s">
        <v>132</v>
      </c>
      <c r="D69" s="29">
        <v>45617</v>
      </c>
      <c r="E69" s="29">
        <v>45657</v>
      </c>
      <c r="F69" s="30">
        <v>8411764</v>
      </c>
      <c r="G69" s="31">
        <v>1</v>
      </c>
      <c r="H69" s="20">
        <v>8411764</v>
      </c>
      <c r="I69" s="20">
        <v>0</v>
      </c>
      <c r="J69" s="17">
        <v>0</v>
      </c>
      <c r="K69" s="20">
        <v>0</v>
      </c>
      <c r="L69" s="20" t="s">
        <v>698</v>
      </c>
      <c r="M69" s="19" t="s">
        <v>645</v>
      </c>
    </row>
    <row r="70" spans="1:13" s="12" customFormat="1" ht="45" x14ac:dyDescent="0.2">
      <c r="A70" s="17">
        <v>20241106</v>
      </c>
      <c r="B70" s="17" t="s">
        <v>129</v>
      </c>
      <c r="C70" s="17" t="s">
        <v>120</v>
      </c>
      <c r="D70" s="29">
        <v>45617</v>
      </c>
      <c r="E70" s="29">
        <v>45657</v>
      </c>
      <c r="F70" s="30">
        <v>9812779</v>
      </c>
      <c r="G70" s="31">
        <v>1</v>
      </c>
      <c r="H70" s="20">
        <v>9812779</v>
      </c>
      <c r="I70" s="20">
        <v>0</v>
      </c>
      <c r="J70" s="17">
        <v>0</v>
      </c>
      <c r="K70" s="20">
        <v>0</v>
      </c>
      <c r="L70" s="20" t="s">
        <v>698</v>
      </c>
      <c r="M70" s="17" t="s">
        <v>637</v>
      </c>
    </row>
    <row r="71" spans="1:13" s="12" customFormat="1" ht="30" x14ac:dyDescent="0.2">
      <c r="A71" s="17">
        <v>20241005</v>
      </c>
      <c r="B71" s="17" t="s">
        <v>108</v>
      </c>
      <c r="C71" s="17" t="s">
        <v>118</v>
      </c>
      <c r="D71" s="29">
        <v>45618</v>
      </c>
      <c r="E71" s="29">
        <v>45930</v>
      </c>
      <c r="F71" s="30">
        <v>2247005819</v>
      </c>
      <c r="G71" s="33">
        <v>0.61</v>
      </c>
      <c r="H71" s="20">
        <v>1987228425</v>
      </c>
      <c r="I71" s="20">
        <f>3275457319-H71</f>
        <v>1288228894</v>
      </c>
      <c r="J71" s="17">
        <v>2</v>
      </c>
      <c r="K71" s="20">
        <f>751519302+276931598</f>
        <v>1028450900</v>
      </c>
      <c r="L71" s="20" t="s">
        <v>716</v>
      </c>
      <c r="M71" s="20" t="s">
        <v>198</v>
      </c>
    </row>
    <row r="72" spans="1:13" s="12" customFormat="1" ht="60" x14ac:dyDescent="0.2">
      <c r="A72" s="17">
        <v>20241003</v>
      </c>
      <c r="B72" s="17" t="s">
        <v>107</v>
      </c>
      <c r="C72" s="17" t="s">
        <v>186</v>
      </c>
      <c r="D72" s="29">
        <v>45623</v>
      </c>
      <c r="E72" s="29">
        <v>45762</v>
      </c>
      <c r="F72" s="30">
        <v>264156200</v>
      </c>
      <c r="G72" s="31">
        <f>+H72/(K72+F72)</f>
        <v>0.95079640948642308</v>
      </c>
      <c r="H72" s="20">
        <v>445557004</v>
      </c>
      <c r="I72" s="20">
        <f>+F72-H72+K72</f>
        <v>23057517</v>
      </c>
      <c r="J72" s="17">
        <v>4</v>
      </c>
      <c r="K72" s="20">
        <f>158127200+46331121</f>
        <v>204458321</v>
      </c>
      <c r="L72" s="20" t="s">
        <v>731</v>
      </c>
      <c r="M72" s="19" t="s">
        <v>189</v>
      </c>
    </row>
    <row r="73" spans="1:13" s="12" customFormat="1" ht="45" x14ac:dyDescent="0.2">
      <c r="A73" s="17">
        <v>20241105</v>
      </c>
      <c r="B73" s="17" t="s">
        <v>128</v>
      </c>
      <c r="C73" s="17" t="s">
        <v>133</v>
      </c>
      <c r="D73" s="29">
        <v>45623</v>
      </c>
      <c r="E73" s="29">
        <v>45762</v>
      </c>
      <c r="F73" s="30">
        <v>3261370335</v>
      </c>
      <c r="G73" s="33">
        <f>+H73/(K73+F73)</f>
        <v>0.3451317904380215</v>
      </c>
      <c r="H73" s="20">
        <v>1125602583</v>
      </c>
      <c r="I73" s="20">
        <f>+F73-H73+K73</f>
        <v>2135767752</v>
      </c>
      <c r="J73" s="17">
        <v>2</v>
      </c>
      <c r="K73" s="20">
        <v>0</v>
      </c>
      <c r="L73" s="20" t="s">
        <v>731</v>
      </c>
      <c r="M73" s="19" t="s">
        <v>189</v>
      </c>
    </row>
    <row r="74" spans="1:13" s="12" customFormat="1" ht="30" x14ac:dyDescent="0.2">
      <c r="A74" s="17">
        <v>20241107</v>
      </c>
      <c r="B74" s="17" t="s">
        <v>130</v>
      </c>
      <c r="C74" s="17" t="s">
        <v>134</v>
      </c>
      <c r="D74" s="29">
        <v>45624</v>
      </c>
      <c r="E74" s="29">
        <v>45762</v>
      </c>
      <c r="F74" s="30">
        <v>98762920</v>
      </c>
      <c r="G74" s="33">
        <f>H74/F74</f>
        <v>0</v>
      </c>
      <c r="H74" s="20">
        <v>0</v>
      </c>
      <c r="I74" s="20">
        <v>98762920</v>
      </c>
      <c r="J74" s="17">
        <v>0</v>
      </c>
      <c r="K74" s="20">
        <v>0</v>
      </c>
      <c r="L74" s="20" t="s">
        <v>698</v>
      </c>
      <c r="M74" s="19" t="s">
        <v>189</v>
      </c>
    </row>
    <row r="75" spans="1:13" s="12" customFormat="1" ht="75" x14ac:dyDescent="0.2">
      <c r="A75" s="17">
        <v>20241012</v>
      </c>
      <c r="B75" s="17" t="s">
        <v>115</v>
      </c>
      <c r="C75" s="17" t="s">
        <v>734</v>
      </c>
      <c r="D75" s="29">
        <v>45625</v>
      </c>
      <c r="E75" s="29">
        <v>45703</v>
      </c>
      <c r="F75" s="30">
        <v>64572889</v>
      </c>
      <c r="G75" s="33">
        <f>H75/F75</f>
        <v>0.96566825436600801</v>
      </c>
      <c r="H75" s="20">
        <v>62355989</v>
      </c>
      <c r="I75" s="20">
        <f>F75-H75</f>
        <v>2216900</v>
      </c>
      <c r="J75" s="17">
        <v>1</v>
      </c>
      <c r="K75" s="20">
        <v>0</v>
      </c>
      <c r="L75" s="20" t="s">
        <v>698</v>
      </c>
      <c r="M75" s="17" t="s">
        <v>642</v>
      </c>
    </row>
    <row r="76" spans="1:13" s="12" customFormat="1" ht="30" x14ac:dyDescent="0.2">
      <c r="A76" s="17">
        <v>20241108</v>
      </c>
      <c r="B76" s="17" t="s">
        <v>36</v>
      </c>
      <c r="C76" s="17" t="s">
        <v>135</v>
      </c>
      <c r="D76" s="29">
        <v>45625</v>
      </c>
      <c r="E76" s="29">
        <v>45672</v>
      </c>
      <c r="F76" s="30">
        <v>12534000</v>
      </c>
      <c r="G76" s="31">
        <v>1</v>
      </c>
      <c r="H76" s="20">
        <v>12534000</v>
      </c>
      <c r="I76" s="20">
        <v>0</v>
      </c>
      <c r="J76" s="17">
        <v>0</v>
      </c>
      <c r="K76" s="20">
        <v>0</v>
      </c>
      <c r="L76" s="20" t="s">
        <v>698</v>
      </c>
      <c r="M76" s="17" t="s">
        <v>197</v>
      </c>
    </row>
    <row r="77" spans="1:13" s="12" customFormat="1" ht="45" x14ac:dyDescent="0.2">
      <c r="A77" s="17">
        <v>20241118</v>
      </c>
      <c r="B77" s="17" t="s">
        <v>143</v>
      </c>
      <c r="C77" s="17" t="s">
        <v>152</v>
      </c>
      <c r="D77" s="29">
        <v>45625</v>
      </c>
      <c r="E77" s="29">
        <v>45657</v>
      </c>
      <c r="F77" s="30">
        <v>27274105</v>
      </c>
      <c r="G77" s="31">
        <v>1</v>
      </c>
      <c r="H77" s="20">
        <v>27274105</v>
      </c>
      <c r="I77" s="20">
        <v>0</v>
      </c>
      <c r="J77" s="17">
        <v>0</v>
      </c>
      <c r="K77" s="20">
        <v>0</v>
      </c>
      <c r="L77" s="20" t="s">
        <v>698</v>
      </c>
      <c r="M77" s="17" t="s">
        <v>197</v>
      </c>
    </row>
    <row r="78" spans="1:13" s="12" customFormat="1" ht="60" x14ac:dyDescent="0.2">
      <c r="A78" s="17">
        <v>20241113</v>
      </c>
      <c r="B78" s="17" t="s">
        <v>139</v>
      </c>
      <c r="C78" s="17" t="s">
        <v>147</v>
      </c>
      <c r="D78" s="29">
        <v>45625</v>
      </c>
      <c r="E78" s="29">
        <v>45657</v>
      </c>
      <c r="F78" s="30">
        <v>7973050</v>
      </c>
      <c r="G78" s="31">
        <v>1</v>
      </c>
      <c r="H78" s="20">
        <v>7973050</v>
      </c>
      <c r="I78" s="20">
        <v>0</v>
      </c>
      <c r="J78" s="17">
        <v>0</v>
      </c>
      <c r="K78" s="20">
        <v>0</v>
      </c>
      <c r="L78" s="20" t="s">
        <v>698</v>
      </c>
      <c r="M78" s="17" t="s">
        <v>637</v>
      </c>
    </row>
    <row r="79" spans="1:13" s="12" customFormat="1" ht="75" x14ac:dyDescent="0.2">
      <c r="A79" s="17">
        <v>20241013</v>
      </c>
      <c r="B79" s="17" t="s">
        <v>116</v>
      </c>
      <c r="C79" s="17" t="s">
        <v>735</v>
      </c>
      <c r="D79" s="29">
        <v>45628</v>
      </c>
      <c r="E79" s="29">
        <v>45703</v>
      </c>
      <c r="F79" s="30">
        <v>55251700</v>
      </c>
      <c r="G79" s="33">
        <f>H79/(F79+K79)</f>
        <v>0.99488032433373674</v>
      </c>
      <c r="H79" s="20">
        <v>78845957</v>
      </c>
      <c r="I79" s="20">
        <f>F79+K79-H79</f>
        <v>405743</v>
      </c>
      <c r="J79" s="17">
        <v>2</v>
      </c>
      <c r="K79" s="20">
        <v>24000000</v>
      </c>
      <c r="L79" s="20" t="s">
        <v>698</v>
      </c>
      <c r="M79" s="17" t="s">
        <v>642</v>
      </c>
    </row>
    <row r="80" spans="1:13" s="12" customFormat="1" ht="45" x14ac:dyDescent="0.2">
      <c r="A80" s="17">
        <v>20241009</v>
      </c>
      <c r="B80" s="17" t="s">
        <v>112</v>
      </c>
      <c r="C80" s="17" t="s">
        <v>121</v>
      </c>
      <c r="D80" s="29">
        <v>45629</v>
      </c>
      <c r="E80" s="29">
        <v>45657</v>
      </c>
      <c r="F80" s="30">
        <v>57786669</v>
      </c>
      <c r="G80" s="31">
        <v>0.76</v>
      </c>
      <c r="H80" s="20">
        <v>43916076</v>
      </c>
      <c r="I80" s="20">
        <v>13870593</v>
      </c>
      <c r="J80" s="17">
        <v>0</v>
      </c>
      <c r="K80" s="20">
        <v>0</v>
      </c>
      <c r="L80" s="20" t="s">
        <v>698</v>
      </c>
      <c r="M80" s="17" t="s">
        <v>191</v>
      </c>
    </row>
    <row r="81" spans="1:13" s="12" customFormat="1" ht="45" x14ac:dyDescent="0.2">
      <c r="A81" s="17">
        <v>20241120</v>
      </c>
      <c r="B81" s="17" t="s">
        <v>145</v>
      </c>
      <c r="C81" s="17" t="s">
        <v>154</v>
      </c>
      <c r="D81" s="29">
        <v>45630</v>
      </c>
      <c r="E81" s="29">
        <v>45657</v>
      </c>
      <c r="F81" s="30">
        <v>2491533</v>
      </c>
      <c r="G81" s="31">
        <v>1</v>
      </c>
      <c r="H81" s="20">
        <v>2491533</v>
      </c>
      <c r="I81" s="20">
        <v>0</v>
      </c>
      <c r="J81" s="17">
        <v>0</v>
      </c>
      <c r="K81" s="20">
        <v>0</v>
      </c>
      <c r="L81" s="20" t="s">
        <v>698</v>
      </c>
      <c r="M81" s="17" t="s">
        <v>637</v>
      </c>
    </row>
    <row r="82" spans="1:13" s="12" customFormat="1" ht="45" x14ac:dyDescent="0.2">
      <c r="A82" s="17">
        <v>20241102</v>
      </c>
      <c r="B82" s="17" t="s">
        <v>125</v>
      </c>
      <c r="C82" s="17" t="s">
        <v>126</v>
      </c>
      <c r="D82" s="29">
        <v>45631</v>
      </c>
      <c r="E82" s="29">
        <v>45657</v>
      </c>
      <c r="F82" s="30">
        <v>5871849</v>
      </c>
      <c r="G82" s="33">
        <f>+H82/(K82+F82)</f>
        <v>0.86666670072748808</v>
      </c>
      <c r="H82" s="20">
        <v>5088936</v>
      </c>
      <c r="I82" s="20">
        <f>+F82-H82+K82</f>
        <v>782913</v>
      </c>
      <c r="J82" s="17">
        <v>0</v>
      </c>
      <c r="K82" s="20">
        <v>0</v>
      </c>
      <c r="L82" s="20" t="s">
        <v>698</v>
      </c>
      <c r="M82" s="19" t="s">
        <v>189</v>
      </c>
    </row>
    <row r="83" spans="1:13" s="12" customFormat="1" ht="75" x14ac:dyDescent="0.2">
      <c r="A83" s="17">
        <v>20241116</v>
      </c>
      <c r="B83" s="17" t="s">
        <v>141</v>
      </c>
      <c r="C83" s="17" t="s">
        <v>150</v>
      </c>
      <c r="D83" s="29">
        <v>45632</v>
      </c>
      <c r="E83" s="29">
        <v>45747</v>
      </c>
      <c r="F83" s="30">
        <v>1697125320</v>
      </c>
      <c r="G83" s="33">
        <f>H83/F83</f>
        <v>0.96919864350382801</v>
      </c>
      <c r="H83" s="20">
        <v>1644851558</v>
      </c>
      <c r="I83" s="20">
        <v>52273763</v>
      </c>
      <c r="J83" s="17">
        <v>2</v>
      </c>
      <c r="K83" s="20">
        <v>1423500000</v>
      </c>
      <c r="L83" s="20" t="s">
        <v>698</v>
      </c>
      <c r="M83" s="17" t="s">
        <v>652</v>
      </c>
    </row>
    <row r="84" spans="1:13" s="12" customFormat="1" ht="45" x14ac:dyDescent="0.2">
      <c r="A84" s="17">
        <v>20241117</v>
      </c>
      <c r="B84" s="17" t="s">
        <v>142</v>
      </c>
      <c r="C84" s="17" t="s">
        <v>151</v>
      </c>
      <c r="D84" s="29">
        <v>45638</v>
      </c>
      <c r="E84" s="29">
        <v>45747</v>
      </c>
      <c r="F84" s="30">
        <v>330000000</v>
      </c>
      <c r="G84" s="32">
        <v>1</v>
      </c>
      <c r="H84" s="20">
        <v>550000000</v>
      </c>
      <c r="I84" s="20">
        <v>0</v>
      </c>
      <c r="J84" s="17">
        <v>2</v>
      </c>
      <c r="K84" s="20">
        <v>220000000</v>
      </c>
      <c r="L84" s="20" t="s">
        <v>698</v>
      </c>
      <c r="M84" s="20" t="s">
        <v>190</v>
      </c>
    </row>
    <row r="85" spans="1:13" s="12" customFormat="1" ht="45" x14ac:dyDescent="0.2">
      <c r="A85" s="17">
        <v>20241109</v>
      </c>
      <c r="B85" s="17" t="s">
        <v>131</v>
      </c>
      <c r="C85" s="17" t="s">
        <v>136</v>
      </c>
      <c r="D85" s="29">
        <v>45639</v>
      </c>
      <c r="E85" s="29">
        <v>45838</v>
      </c>
      <c r="F85" s="30">
        <v>285000000</v>
      </c>
      <c r="G85" s="31">
        <v>1</v>
      </c>
      <c r="H85" s="20">
        <v>285000000</v>
      </c>
      <c r="I85" s="20">
        <v>0</v>
      </c>
      <c r="J85" s="17">
        <v>0</v>
      </c>
      <c r="K85" s="20">
        <v>0</v>
      </c>
      <c r="L85" s="20" t="s">
        <v>698</v>
      </c>
      <c r="M85" s="17" t="s">
        <v>204</v>
      </c>
    </row>
    <row r="86" spans="1:13" s="12" customFormat="1" ht="30" x14ac:dyDescent="0.2">
      <c r="A86" s="17">
        <v>20241111</v>
      </c>
      <c r="B86" s="17" t="s">
        <v>137</v>
      </c>
      <c r="C86" s="17" t="s">
        <v>138</v>
      </c>
      <c r="D86" s="29">
        <v>45639</v>
      </c>
      <c r="E86" s="29">
        <v>45657</v>
      </c>
      <c r="F86" s="30">
        <v>823600</v>
      </c>
      <c r="G86" s="31">
        <v>1</v>
      </c>
      <c r="H86" s="20">
        <v>823600</v>
      </c>
      <c r="I86" s="20">
        <v>0</v>
      </c>
      <c r="J86" s="17">
        <v>0</v>
      </c>
      <c r="K86" s="20">
        <v>0</v>
      </c>
      <c r="L86" s="20" t="s">
        <v>698</v>
      </c>
      <c r="M86" s="17" t="s">
        <v>204</v>
      </c>
    </row>
    <row r="87" spans="1:13" s="12" customFormat="1" ht="60" x14ac:dyDescent="0.2">
      <c r="A87" s="17">
        <v>20241119</v>
      </c>
      <c r="B87" s="17" t="s">
        <v>144</v>
      </c>
      <c r="C87" s="17" t="s">
        <v>153</v>
      </c>
      <c r="D87" s="29">
        <v>45639</v>
      </c>
      <c r="E87" s="29">
        <v>45657</v>
      </c>
      <c r="F87" s="30">
        <v>326962270</v>
      </c>
      <c r="G87" s="31">
        <v>1</v>
      </c>
      <c r="H87" s="20">
        <v>326962270</v>
      </c>
      <c r="I87" s="20">
        <v>0</v>
      </c>
      <c r="J87" s="17">
        <v>0</v>
      </c>
      <c r="K87" s="20">
        <v>0</v>
      </c>
      <c r="L87" s="20" t="s">
        <v>698</v>
      </c>
      <c r="M87" s="17" t="s">
        <v>205</v>
      </c>
    </row>
    <row r="88" spans="1:13" s="12" customFormat="1" ht="60" x14ac:dyDescent="0.2">
      <c r="A88" s="17">
        <v>20241121</v>
      </c>
      <c r="B88" s="17" t="s">
        <v>717</v>
      </c>
      <c r="C88" s="17" t="s">
        <v>155</v>
      </c>
      <c r="D88" s="29">
        <v>45639</v>
      </c>
      <c r="E88" s="29">
        <v>45680</v>
      </c>
      <c r="F88" s="30">
        <v>3266418</v>
      </c>
      <c r="G88" s="31">
        <v>1</v>
      </c>
      <c r="H88" s="20">
        <v>4899627</v>
      </c>
      <c r="I88" s="20">
        <v>0</v>
      </c>
      <c r="J88" s="17">
        <v>1</v>
      </c>
      <c r="K88" s="20">
        <v>1633209</v>
      </c>
      <c r="L88" s="20" t="s">
        <v>698</v>
      </c>
      <c r="M88" s="20" t="s">
        <v>198</v>
      </c>
    </row>
    <row r="89" spans="1:13" s="12" customFormat="1" ht="75" x14ac:dyDescent="0.2">
      <c r="A89" s="17">
        <v>20241202</v>
      </c>
      <c r="B89" s="17" t="s">
        <v>16</v>
      </c>
      <c r="C89" s="17" t="s">
        <v>157</v>
      </c>
      <c r="D89" s="29">
        <v>45639</v>
      </c>
      <c r="E89" s="29">
        <v>45688</v>
      </c>
      <c r="F89" s="30">
        <v>15000000</v>
      </c>
      <c r="G89" s="31">
        <v>1</v>
      </c>
      <c r="H89" s="20">
        <v>15000000</v>
      </c>
      <c r="I89" s="20">
        <v>0</v>
      </c>
      <c r="J89" s="17">
        <v>0</v>
      </c>
      <c r="K89" s="20">
        <v>0</v>
      </c>
      <c r="L89" s="20" t="s">
        <v>698</v>
      </c>
      <c r="M89" s="17" t="s">
        <v>637</v>
      </c>
    </row>
    <row r="90" spans="1:13" s="12" customFormat="1" ht="45" x14ac:dyDescent="0.2">
      <c r="A90" s="17">
        <v>20241201</v>
      </c>
      <c r="B90" s="17" t="s">
        <v>146</v>
      </c>
      <c r="C90" s="17" t="s">
        <v>156</v>
      </c>
      <c r="D90" s="29">
        <v>45642</v>
      </c>
      <c r="E90" s="29">
        <v>45703</v>
      </c>
      <c r="F90" s="30">
        <v>1707718568</v>
      </c>
      <c r="G90" s="33">
        <f>+H90/(K90+F90)</f>
        <v>0.87211798940866236</v>
      </c>
      <c r="H90" s="20">
        <v>2233998126</v>
      </c>
      <c r="I90" s="20">
        <f>+F90-H90+K90</f>
        <v>327579726</v>
      </c>
      <c r="J90" s="17">
        <v>2</v>
      </c>
      <c r="K90" s="20">
        <v>853859284</v>
      </c>
      <c r="L90" s="20" t="s">
        <v>698</v>
      </c>
      <c r="M90" s="19" t="s">
        <v>189</v>
      </c>
    </row>
    <row r="91" spans="1:13" s="12" customFormat="1" ht="45" x14ac:dyDescent="0.2">
      <c r="A91" s="17">
        <v>20241114</v>
      </c>
      <c r="B91" s="17" t="s">
        <v>140</v>
      </c>
      <c r="C91" s="17" t="s">
        <v>148</v>
      </c>
      <c r="D91" s="29">
        <v>45643</v>
      </c>
      <c r="E91" s="29">
        <v>45688</v>
      </c>
      <c r="F91" s="30">
        <v>62136475</v>
      </c>
      <c r="G91" s="31">
        <v>1</v>
      </c>
      <c r="H91" s="20">
        <v>62136475</v>
      </c>
      <c r="I91" s="20">
        <v>0</v>
      </c>
      <c r="J91" s="17">
        <v>1</v>
      </c>
      <c r="K91" s="20">
        <v>0</v>
      </c>
      <c r="L91" s="20" t="s">
        <v>698</v>
      </c>
      <c r="M91" s="17" t="s">
        <v>659</v>
      </c>
    </row>
    <row r="92" spans="1:13" s="12" customFormat="1" ht="60" x14ac:dyDescent="0.2">
      <c r="A92" s="17">
        <v>20241115</v>
      </c>
      <c r="B92" s="17" t="s">
        <v>140</v>
      </c>
      <c r="C92" s="17" t="s">
        <v>149</v>
      </c>
      <c r="D92" s="29">
        <v>45643</v>
      </c>
      <c r="E92" s="29">
        <v>45688</v>
      </c>
      <c r="F92" s="30">
        <v>154739164</v>
      </c>
      <c r="G92" s="31">
        <v>1</v>
      </c>
      <c r="H92" s="20">
        <v>154739164</v>
      </c>
      <c r="I92" s="20">
        <v>0</v>
      </c>
      <c r="J92" s="17">
        <v>1</v>
      </c>
      <c r="K92" s="20">
        <v>0</v>
      </c>
      <c r="L92" s="20" t="s">
        <v>698</v>
      </c>
      <c r="M92" s="17" t="s">
        <v>659</v>
      </c>
    </row>
    <row r="93" spans="1:13" s="12" customFormat="1" ht="60" x14ac:dyDescent="0.2">
      <c r="A93" s="17">
        <v>20240922</v>
      </c>
      <c r="B93" s="17" t="s">
        <v>79</v>
      </c>
      <c r="C93" s="17" t="s">
        <v>101</v>
      </c>
      <c r="D93" s="29">
        <v>45652</v>
      </c>
      <c r="E93" s="29">
        <v>45683</v>
      </c>
      <c r="F93" s="30">
        <v>16422968</v>
      </c>
      <c r="G93" s="31">
        <f>+H93/(K93+F93)</f>
        <v>0.9837398832723997</v>
      </c>
      <c r="H93" s="20">
        <v>24233889</v>
      </c>
      <c r="I93" s="20">
        <f>+F93-H93+K93</f>
        <v>400559</v>
      </c>
      <c r="J93" s="17">
        <v>1</v>
      </c>
      <c r="K93" s="20">
        <v>8211480</v>
      </c>
      <c r="L93" s="20" t="s">
        <v>698</v>
      </c>
      <c r="M93" s="19" t="s">
        <v>189</v>
      </c>
    </row>
    <row r="94" spans="1:13" s="12" customFormat="1" ht="45" x14ac:dyDescent="0.2">
      <c r="A94" s="17">
        <v>20250006</v>
      </c>
      <c r="B94" s="25" t="s">
        <v>210</v>
      </c>
      <c r="C94" s="17" t="s">
        <v>455</v>
      </c>
      <c r="D94" s="36">
        <v>45659</v>
      </c>
      <c r="E94" s="29">
        <v>45838</v>
      </c>
      <c r="F94" s="30">
        <v>19598508</v>
      </c>
      <c r="G94" s="31">
        <v>1</v>
      </c>
      <c r="H94" s="20">
        <v>19598508</v>
      </c>
      <c r="I94" s="20">
        <v>0</v>
      </c>
      <c r="J94" s="17">
        <v>0</v>
      </c>
      <c r="K94" s="20">
        <v>0</v>
      </c>
      <c r="L94" s="20" t="s">
        <v>698</v>
      </c>
      <c r="M94" s="17" t="s">
        <v>639</v>
      </c>
    </row>
    <row r="95" spans="1:13" s="12" customFormat="1" ht="60" x14ac:dyDescent="0.2">
      <c r="A95" s="17">
        <v>20250007</v>
      </c>
      <c r="B95" s="25" t="s">
        <v>211</v>
      </c>
      <c r="C95" s="17" t="s">
        <v>456</v>
      </c>
      <c r="D95" s="36">
        <v>45659</v>
      </c>
      <c r="E95" s="29">
        <v>46022</v>
      </c>
      <c r="F95" s="30">
        <v>339000000</v>
      </c>
      <c r="G95" s="37">
        <v>0.63500000000000001</v>
      </c>
      <c r="H95" s="20">
        <v>215337323</v>
      </c>
      <c r="I95" s="20">
        <v>123662677</v>
      </c>
      <c r="J95" s="17">
        <v>0</v>
      </c>
      <c r="K95" s="20">
        <v>0</v>
      </c>
      <c r="L95" s="20" t="s">
        <v>699</v>
      </c>
      <c r="M95" s="17" t="s">
        <v>196</v>
      </c>
    </row>
    <row r="96" spans="1:13" s="12" customFormat="1" ht="75" x14ac:dyDescent="0.2">
      <c r="A96" s="17">
        <v>20250010</v>
      </c>
      <c r="B96" s="25" t="s">
        <v>214</v>
      </c>
      <c r="C96" s="17" t="s">
        <v>459</v>
      </c>
      <c r="D96" s="36">
        <v>45659</v>
      </c>
      <c r="E96" s="29">
        <v>46022</v>
      </c>
      <c r="F96" s="30">
        <v>351427392</v>
      </c>
      <c r="G96" s="35">
        <v>0.66666723952691731</v>
      </c>
      <c r="H96" s="20">
        <v>232750392</v>
      </c>
      <c r="I96" s="20">
        <f>+F96+K96-H96</f>
        <v>118677000</v>
      </c>
      <c r="J96" s="17">
        <v>1</v>
      </c>
      <c r="K96" s="20">
        <v>0</v>
      </c>
      <c r="L96" s="20" t="s">
        <v>699</v>
      </c>
      <c r="M96" s="17" t="s">
        <v>640</v>
      </c>
    </row>
    <row r="97" spans="1:13" s="12" customFormat="1" ht="60" x14ac:dyDescent="0.2">
      <c r="A97" s="17">
        <v>20250001</v>
      </c>
      <c r="B97" s="25" t="s">
        <v>207</v>
      </c>
      <c r="C97" s="17" t="s">
        <v>451</v>
      </c>
      <c r="D97" s="36">
        <v>45659</v>
      </c>
      <c r="E97" s="29">
        <v>45838</v>
      </c>
      <c r="F97" s="30">
        <v>42054768</v>
      </c>
      <c r="G97" s="31">
        <v>0.98</v>
      </c>
      <c r="H97" s="20">
        <v>41821130</v>
      </c>
      <c r="I97" s="20">
        <v>233638</v>
      </c>
      <c r="J97" s="17">
        <v>0</v>
      </c>
      <c r="K97" s="20">
        <v>0</v>
      </c>
      <c r="L97" s="20" t="s">
        <v>698</v>
      </c>
      <c r="M97" s="17" t="s">
        <v>637</v>
      </c>
    </row>
    <row r="98" spans="1:13" s="12" customFormat="1" ht="60" x14ac:dyDescent="0.2">
      <c r="A98" s="17">
        <v>20250002</v>
      </c>
      <c r="B98" s="25" t="s">
        <v>208</v>
      </c>
      <c r="C98" s="17" t="s">
        <v>451</v>
      </c>
      <c r="D98" s="36">
        <v>45659</v>
      </c>
      <c r="E98" s="29">
        <v>45838</v>
      </c>
      <c r="F98" s="30">
        <v>42054768</v>
      </c>
      <c r="G98" s="31">
        <v>0.98</v>
      </c>
      <c r="H98" s="20">
        <v>41821130</v>
      </c>
      <c r="I98" s="20">
        <v>233638</v>
      </c>
      <c r="J98" s="17">
        <v>0</v>
      </c>
      <c r="K98" s="20">
        <v>0</v>
      </c>
      <c r="L98" s="20" t="s">
        <v>698</v>
      </c>
      <c r="M98" s="17" t="s">
        <v>637</v>
      </c>
    </row>
    <row r="99" spans="1:13" s="12" customFormat="1" ht="60" x14ac:dyDescent="0.2">
      <c r="A99" s="17">
        <v>20250003</v>
      </c>
      <c r="B99" s="25" t="s">
        <v>71</v>
      </c>
      <c r="C99" s="17" t="s">
        <v>452</v>
      </c>
      <c r="D99" s="36">
        <v>45659</v>
      </c>
      <c r="E99" s="29">
        <v>45838</v>
      </c>
      <c r="F99" s="30">
        <v>20459916</v>
      </c>
      <c r="G99" s="31">
        <v>0.98</v>
      </c>
      <c r="H99" s="20">
        <v>20346250</v>
      </c>
      <c r="I99" s="20">
        <f>F99-H99</f>
        <v>113666</v>
      </c>
      <c r="J99" s="17">
        <v>0</v>
      </c>
      <c r="K99" s="20">
        <v>0</v>
      </c>
      <c r="L99" s="20" t="s">
        <v>698</v>
      </c>
      <c r="M99" s="17" t="s">
        <v>638</v>
      </c>
    </row>
    <row r="100" spans="1:13" s="12" customFormat="1" ht="75" x14ac:dyDescent="0.2">
      <c r="A100" s="17">
        <v>20250004</v>
      </c>
      <c r="B100" s="25" t="s">
        <v>209</v>
      </c>
      <c r="C100" s="17" t="s">
        <v>453</v>
      </c>
      <c r="D100" s="36">
        <v>45659</v>
      </c>
      <c r="E100" s="29">
        <v>45838</v>
      </c>
      <c r="F100" s="30">
        <v>31590150</v>
      </c>
      <c r="G100" s="31">
        <v>0.98</v>
      </c>
      <c r="H100" s="20">
        <v>10530050</v>
      </c>
      <c r="I100" s="20">
        <f>F100-H100</f>
        <v>21060100</v>
      </c>
      <c r="J100" s="17">
        <v>0</v>
      </c>
      <c r="K100" s="20">
        <v>0</v>
      </c>
      <c r="L100" s="20" t="s">
        <v>698</v>
      </c>
      <c r="M100" s="17" t="s">
        <v>638</v>
      </c>
    </row>
    <row r="101" spans="1:13" s="12" customFormat="1" ht="75" x14ac:dyDescent="0.2">
      <c r="A101" s="17">
        <v>20250005</v>
      </c>
      <c r="B101" s="25" t="s">
        <v>113</v>
      </c>
      <c r="C101" s="17" t="s">
        <v>454</v>
      </c>
      <c r="D101" s="36">
        <v>45659</v>
      </c>
      <c r="E101" s="29">
        <v>45838</v>
      </c>
      <c r="F101" s="30">
        <v>58063500</v>
      </c>
      <c r="G101" s="31">
        <v>0.98</v>
      </c>
      <c r="H101" s="20">
        <v>57740925</v>
      </c>
      <c r="I101" s="20">
        <f>F101-H101</f>
        <v>322575</v>
      </c>
      <c r="J101" s="17">
        <v>0</v>
      </c>
      <c r="K101" s="20">
        <v>0</v>
      </c>
      <c r="L101" s="20" t="s">
        <v>698</v>
      </c>
      <c r="M101" s="17" t="s">
        <v>638</v>
      </c>
    </row>
    <row r="102" spans="1:13" s="12" customFormat="1" ht="30" x14ac:dyDescent="0.2">
      <c r="A102" s="17">
        <v>20250008</v>
      </c>
      <c r="B102" s="25" t="s">
        <v>212</v>
      </c>
      <c r="C102" s="17" t="s">
        <v>457</v>
      </c>
      <c r="D102" s="36">
        <v>45660</v>
      </c>
      <c r="E102" s="29">
        <v>45777</v>
      </c>
      <c r="F102" s="30">
        <v>2708236</v>
      </c>
      <c r="G102" s="33">
        <f>(H102)/(F102+K102)</f>
        <v>1</v>
      </c>
      <c r="H102" s="30">
        <v>3583836</v>
      </c>
      <c r="I102" s="20">
        <f>+F102+K102-H102</f>
        <v>0</v>
      </c>
      <c r="J102" s="17">
        <v>1</v>
      </c>
      <c r="K102" s="20">
        <v>875600</v>
      </c>
      <c r="L102" s="20" t="s">
        <v>698</v>
      </c>
      <c r="M102" s="17" t="s">
        <v>640</v>
      </c>
    </row>
    <row r="103" spans="1:13" s="12" customFormat="1" ht="60" x14ac:dyDescent="0.2">
      <c r="A103" s="17">
        <v>20250009</v>
      </c>
      <c r="B103" s="25" t="s">
        <v>213</v>
      </c>
      <c r="C103" s="17" t="s">
        <v>458</v>
      </c>
      <c r="D103" s="36">
        <v>45660</v>
      </c>
      <c r="E103" s="29">
        <v>46022</v>
      </c>
      <c r="F103" s="30">
        <v>673710792</v>
      </c>
      <c r="G103" s="35">
        <v>0.66666667863149887</v>
      </c>
      <c r="H103" s="30">
        <v>445750792</v>
      </c>
      <c r="I103" s="30">
        <f>+F103-H103</f>
        <v>227960000</v>
      </c>
      <c r="J103" s="17">
        <v>1</v>
      </c>
      <c r="K103" s="20">
        <v>0</v>
      </c>
      <c r="L103" s="20" t="s">
        <v>699</v>
      </c>
      <c r="M103" s="17" t="s">
        <v>640</v>
      </c>
    </row>
    <row r="104" spans="1:13" s="12" customFormat="1" ht="45" x14ac:dyDescent="0.2">
      <c r="A104" s="17">
        <v>20250013</v>
      </c>
      <c r="B104" s="25" t="s">
        <v>217</v>
      </c>
      <c r="C104" s="17" t="s">
        <v>462</v>
      </c>
      <c r="D104" s="36">
        <v>45674</v>
      </c>
      <c r="E104" s="29">
        <v>45886</v>
      </c>
      <c r="F104" s="30">
        <v>49063896</v>
      </c>
      <c r="G104" s="33">
        <f>+H104/(K104+F104)</f>
        <v>0.92380951565688951</v>
      </c>
      <c r="H104" s="20">
        <v>45325694</v>
      </c>
      <c r="I104" s="20">
        <f>+F104-H104+K104</f>
        <v>3738202</v>
      </c>
      <c r="J104" s="17">
        <v>0</v>
      </c>
      <c r="K104" s="20">
        <v>0</v>
      </c>
      <c r="L104" s="20" t="s">
        <v>699</v>
      </c>
      <c r="M104" s="19" t="s">
        <v>189</v>
      </c>
    </row>
    <row r="105" spans="1:13" s="12" customFormat="1" ht="75" x14ac:dyDescent="0.2">
      <c r="A105" s="17">
        <v>20250014</v>
      </c>
      <c r="B105" s="25" t="s">
        <v>218</v>
      </c>
      <c r="C105" s="17" t="s">
        <v>463</v>
      </c>
      <c r="D105" s="36">
        <v>45674</v>
      </c>
      <c r="E105" s="29">
        <v>45703</v>
      </c>
      <c r="F105" s="30">
        <v>5808123</v>
      </c>
      <c r="G105" s="31">
        <v>1</v>
      </c>
      <c r="H105" s="20">
        <v>8612040</v>
      </c>
      <c r="I105" s="20">
        <v>0</v>
      </c>
      <c r="J105" s="17">
        <v>0</v>
      </c>
      <c r="K105" s="20">
        <v>0</v>
      </c>
      <c r="L105" s="20" t="s">
        <v>698</v>
      </c>
      <c r="M105" s="17" t="s">
        <v>645</v>
      </c>
    </row>
    <row r="106" spans="1:13" s="12" customFormat="1" ht="45" x14ac:dyDescent="0.2">
      <c r="A106" s="17">
        <v>20250015</v>
      </c>
      <c r="B106" s="25" t="s">
        <v>219</v>
      </c>
      <c r="C106" s="17" t="s">
        <v>464</v>
      </c>
      <c r="D106" s="36">
        <v>45674</v>
      </c>
      <c r="E106" s="29">
        <v>45703</v>
      </c>
      <c r="F106" s="30">
        <v>7308123</v>
      </c>
      <c r="G106" s="33">
        <f>+H106/(K106+F106)</f>
        <v>1</v>
      </c>
      <c r="H106" s="20">
        <v>7308123</v>
      </c>
      <c r="I106" s="20">
        <f>+F106-H106+K106</f>
        <v>0</v>
      </c>
      <c r="J106" s="17">
        <v>0</v>
      </c>
      <c r="K106" s="20">
        <v>0</v>
      </c>
      <c r="L106" s="20" t="s">
        <v>698</v>
      </c>
      <c r="M106" s="19" t="s">
        <v>189</v>
      </c>
    </row>
    <row r="107" spans="1:13" s="12" customFormat="1" ht="45" x14ac:dyDescent="0.2">
      <c r="A107" s="17">
        <v>20250016</v>
      </c>
      <c r="B107" s="25" t="s">
        <v>220</v>
      </c>
      <c r="C107" s="17" t="s">
        <v>465</v>
      </c>
      <c r="D107" s="36">
        <v>45674</v>
      </c>
      <c r="E107" s="29">
        <v>45762</v>
      </c>
      <c r="F107" s="30">
        <v>19524000</v>
      </c>
      <c r="G107" s="33">
        <f>+H107/(K107+F107)</f>
        <v>0.97110683592065161</v>
      </c>
      <c r="H107" s="20">
        <v>28537533</v>
      </c>
      <c r="I107" s="20">
        <f>+F107-H107+K107</f>
        <v>849072</v>
      </c>
      <c r="J107" s="17">
        <v>1</v>
      </c>
      <c r="K107" s="20">
        <f>9012605+850000</f>
        <v>9862605</v>
      </c>
      <c r="L107" s="20" t="s">
        <v>698</v>
      </c>
      <c r="M107" s="19" t="s">
        <v>189</v>
      </c>
    </row>
    <row r="108" spans="1:13" s="12" customFormat="1" ht="45" x14ac:dyDescent="0.2">
      <c r="A108" s="17">
        <v>20250011</v>
      </c>
      <c r="B108" s="25" t="s">
        <v>215</v>
      </c>
      <c r="C108" s="17" t="s">
        <v>460</v>
      </c>
      <c r="D108" s="36">
        <v>45674</v>
      </c>
      <c r="E108" s="29">
        <v>45838</v>
      </c>
      <c r="F108" s="30">
        <v>33925505</v>
      </c>
      <c r="G108" s="31">
        <v>1</v>
      </c>
      <c r="H108" s="20">
        <v>33925505</v>
      </c>
      <c r="I108" s="20">
        <v>0</v>
      </c>
      <c r="J108" s="17">
        <v>0</v>
      </c>
      <c r="K108" s="20">
        <v>0</v>
      </c>
      <c r="L108" s="20" t="s">
        <v>698</v>
      </c>
      <c r="M108" s="17" t="s">
        <v>637</v>
      </c>
    </row>
    <row r="109" spans="1:13" s="12" customFormat="1" ht="45" x14ac:dyDescent="0.2">
      <c r="A109" s="17">
        <v>20250012</v>
      </c>
      <c r="B109" s="25" t="s">
        <v>216</v>
      </c>
      <c r="C109" s="17" t="s">
        <v>461</v>
      </c>
      <c r="D109" s="36">
        <v>45674</v>
      </c>
      <c r="E109" s="29">
        <v>45838</v>
      </c>
      <c r="F109" s="30">
        <v>22362151</v>
      </c>
      <c r="G109" s="31">
        <v>1</v>
      </c>
      <c r="H109" s="20">
        <v>22362151</v>
      </c>
      <c r="I109" s="20">
        <v>0</v>
      </c>
      <c r="J109" s="17">
        <v>0</v>
      </c>
      <c r="K109" s="20">
        <v>0</v>
      </c>
      <c r="L109" s="20" t="s">
        <v>698</v>
      </c>
      <c r="M109" s="17" t="s">
        <v>637</v>
      </c>
    </row>
    <row r="110" spans="1:13" s="12" customFormat="1" ht="60" x14ac:dyDescent="0.2">
      <c r="A110" s="17">
        <v>20250017</v>
      </c>
      <c r="B110" s="25" t="s">
        <v>221</v>
      </c>
      <c r="C110" s="17" t="s">
        <v>466</v>
      </c>
      <c r="D110" s="36">
        <v>45677</v>
      </c>
      <c r="E110" s="29">
        <v>45703</v>
      </c>
      <c r="F110" s="30">
        <v>7308123</v>
      </c>
      <c r="G110" s="33">
        <f>+H110/(K110+F110)</f>
        <v>0.73305868004684649</v>
      </c>
      <c r="H110" s="20">
        <v>5357283</v>
      </c>
      <c r="I110" s="20">
        <f>+F110-H110+K110</f>
        <v>1950840</v>
      </c>
      <c r="J110" s="17">
        <v>0</v>
      </c>
      <c r="K110" s="20">
        <v>0</v>
      </c>
      <c r="L110" s="20" t="s">
        <v>698</v>
      </c>
      <c r="M110" s="19" t="s">
        <v>189</v>
      </c>
    </row>
    <row r="111" spans="1:13" s="12" customFormat="1" ht="60" x14ac:dyDescent="0.2">
      <c r="A111" s="17">
        <v>20250018</v>
      </c>
      <c r="B111" s="25" t="s">
        <v>222</v>
      </c>
      <c r="C111" s="17" t="s">
        <v>467</v>
      </c>
      <c r="D111" s="36">
        <v>45677</v>
      </c>
      <c r="E111" s="29">
        <v>45703</v>
      </c>
      <c r="F111" s="30">
        <v>8785302</v>
      </c>
      <c r="G111" s="33">
        <f>+H111/(K111+F111)</f>
        <v>0.82533759226489878</v>
      </c>
      <c r="H111" s="20">
        <v>7250840</v>
      </c>
      <c r="I111" s="20">
        <f>+F111-H111+K111</f>
        <v>1534462</v>
      </c>
      <c r="J111" s="17">
        <v>0</v>
      </c>
      <c r="K111" s="20">
        <v>0</v>
      </c>
      <c r="L111" s="20" t="s">
        <v>698</v>
      </c>
      <c r="M111" s="19" t="s">
        <v>189</v>
      </c>
    </row>
    <row r="112" spans="1:13" s="12" customFormat="1" ht="75" x14ac:dyDescent="0.2">
      <c r="A112" s="17">
        <v>20250019</v>
      </c>
      <c r="B112" s="25" t="s">
        <v>223</v>
      </c>
      <c r="C112" s="17" t="s">
        <v>468</v>
      </c>
      <c r="D112" s="36">
        <v>45677</v>
      </c>
      <c r="E112" s="29">
        <v>45762</v>
      </c>
      <c r="F112" s="30">
        <v>19524706</v>
      </c>
      <c r="G112" s="33">
        <f>+H112/(K112+F112)</f>
        <v>0.9344103824149772</v>
      </c>
      <c r="H112" s="20">
        <v>18244088</v>
      </c>
      <c r="I112" s="20">
        <f>+F112-H112+K112</f>
        <v>1280618</v>
      </c>
      <c r="J112" s="17">
        <v>0</v>
      </c>
      <c r="K112" s="20">
        <v>0</v>
      </c>
      <c r="L112" s="20" t="s">
        <v>698</v>
      </c>
      <c r="M112" s="19" t="s">
        <v>189</v>
      </c>
    </row>
    <row r="113" spans="1:13" s="12" customFormat="1" ht="45" x14ac:dyDescent="0.2">
      <c r="A113" s="17">
        <v>20250020</v>
      </c>
      <c r="B113" s="25" t="s">
        <v>224</v>
      </c>
      <c r="C113" s="17" t="s">
        <v>469</v>
      </c>
      <c r="D113" s="36">
        <v>45677</v>
      </c>
      <c r="E113" s="29">
        <v>45690</v>
      </c>
      <c r="F113" s="30">
        <v>212971920</v>
      </c>
      <c r="G113" s="31">
        <v>1</v>
      </c>
      <c r="H113" s="20">
        <v>212460496</v>
      </c>
      <c r="I113" s="20">
        <v>0</v>
      </c>
      <c r="J113" s="17">
        <v>0</v>
      </c>
      <c r="K113" s="20">
        <v>0</v>
      </c>
      <c r="L113" s="20" t="s">
        <v>698</v>
      </c>
      <c r="M113" s="17" t="s">
        <v>197</v>
      </c>
    </row>
    <row r="114" spans="1:13" s="12" customFormat="1" ht="75" x14ac:dyDescent="0.2">
      <c r="A114" s="17">
        <v>20250021</v>
      </c>
      <c r="B114" s="25" t="s">
        <v>225</v>
      </c>
      <c r="C114" s="17" t="s">
        <v>470</v>
      </c>
      <c r="D114" s="36">
        <v>45677</v>
      </c>
      <c r="E114" s="29">
        <v>45762</v>
      </c>
      <c r="F114" s="30">
        <v>19524706</v>
      </c>
      <c r="G114" s="33">
        <f>+H114/(K114+F114)</f>
        <v>0.95182421696900332</v>
      </c>
      <c r="H114" s="20">
        <v>18584088</v>
      </c>
      <c r="I114" s="20">
        <f>+F114-H114+K114</f>
        <v>940618</v>
      </c>
      <c r="J114" s="17">
        <v>0</v>
      </c>
      <c r="K114" s="20">
        <v>0</v>
      </c>
      <c r="L114" s="20" t="s">
        <v>698</v>
      </c>
      <c r="M114" s="19" t="s">
        <v>189</v>
      </c>
    </row>
    <row r="115" spans="1:13" s="12" customFormat="1" ht="90" x14ac:dyDescent="0.2">
      <c r="A115" s="17">
        <v>20250023</v>
      </c>
      <c r="B115" s="25" t="s">
        <v>227</v>
      </c>
      <c r="C115" s="17" t="s">
        <v>472</v>
      </c>
      <c r="D115" s="36">
        <v>45680</v>
      </c>
      <c r="E115" s="29">
        <v>45713</v>
      </c>
      <c r="F115" s="30">
        <v>8889243</v>
      </c>
      <c r="G115" s="33">
        <f>+H115/(K115+F115)</f>
        <v>0.87175522145136541</v>
      </c>
      <c r="H115" s="20">
        <v>7749244</v>
      </c>
      <c r="I115" s="20">
        <f>+F115-H115+K115</f>
        <v>1139999</v>
      </c>
      <c r="J115" s="17">
        <v>0</v>
      </c>
      <c r="K115" s="20">
        <v>0</v>
      </c>
      <c r="L115" s="20" t="s">
        <v>698</v>
      </c>
      <c r="M115" s="19" t="s">
        <v>189</v>
      </c>
    </row>
    <row r="116" spans="1:13" s="12" customFormat="1" ht="75" x14ac:dyDescent="0.2">
      <c r="A116" s="17">
        <v>20250024</v>
      </c>
      <c r="B116" s="25" t="s">
        <v>228</v>
      </c>
      <c r="C116" s="17" t="s">
        <v>473</v>
      </c>
      <c r="D116" s="36">
        <v>45680</v>
      </c>
      <c r="E116" s="29">
        <v>45800</v>
      </c>
      <c r="F116" s="30">
        <v>32773108</v>
      </c>
      <c r="G116" s="31">
        <v>1</v>
      </c>
      <c r="H116" s="20">
        <v>32773108</v>
      </c>
      <c r="I116" s="20">
        <v>0</v>
      </c>
      <c r="J116" s="17">
        <v>0</v>
      </c>
      <c r="K116" s="20">
        <v>0</v>
      </c>
      <c r="L116" s="20" t="s">
        <v>698</v>
      </c>
      <c r="M116" s="17" t="s">
        <v>645</v>
      </c>
    </row>
    <row r="117" spans="1:13" s="12" customFormat="1" ht="90" x14ac:dyDescent="0.2">
      <c r="A117" s="17">
        <v>20250025</v>
      </c>
      <c r="B117" s="25" t="s">
        <v>229</v>
      </c>
      <c r="C117" s="17" t="s">
        <v>474</v>
      </c>
      <c r="D117" s="36">
        <v>45680</v>
      </c>
      <c r="E117" s="29">
        <v>45713</v>
      </c>
      <c r="F117" s="30">
        <v>8889243</v>
      </c>
      <c r="G117" s="33">
        <f>+H117/(K117+F117)</f>
        <v>0.87175522145136541</v>
      </c>
      <c r="H117" s="20">
        <v>7749244</v>
      </c>
      <c r="I117" s="20">
        <f>+F117-H117+K117</f>
        <v>1139999</v>
      </c>
      <c r="J117" s="17">
        <v>0</v>
      </c>
      <c r="K117" s="20">
        <v>0</v>
      </c>
      <c r="L117" s="20" t="s">
        <v>698</v>
      </c>
      <c r="M117" s="19" t="s">
        <v>189</v>
      </c>
    </row>
    <row r="118" spans="1:13" s="12" customFormat="1" ht="75" x14ac:dyDescent="0.2">
      <c r="A118" s="17">
        <v>20250022</v>
      </c>
      <c r="B118" s="25" t="s">
        <v>226</v>
      </c>
      <c r="C118" s="17" t="s">
        <v>471</v>
      </c>
      <c r="D118" s="36">
        <v>45680</v>
      </c>
      <c r="E118" s="29">
        <v>46022</v>
      </c>
      <c r="F118" s="30">
        <v>165000000</v>
      </c>
      <c r="G118" s="33">
        <f>H118/F118</f>
        <v>0.2878787878787879</v>
      </c>
      <c r="H118" s="20">
        <v>47500000</v>
      </c>
      <c r="I118" s="20">
        <f>F118-H118</f>
        <v>117500000</v>
      </c>
      <c r="J118" s="17">
        <v>0</v>
      </c>
      <c r="K118" s="20">
        <v>0</v>
      </c>
      <c r="L118" s="20" t="s">
        <v>699</v>
      </c>
      <c r="M118" s="17" t="s">
        <v>641</v>
      </c>
    </row>
    <row r="119" spans="1:13" s="12" customFormat="1" ht="75" x14ac:dyDescent="0.2">
      <c r="A119" s="17">
        <v>20250026</v>
      </c>
      <c r="B119" s="25" t="s">
        <v>230</v>
      </c>
      <c r="C119" s="17" t="s">
        <v>475</v>
      </c>
      <c r="D119" s="36">
        <v>45684</v>
      </c>
      <c r="E119" s="29">
        <v>45713</v>
      </c>
      <c r="F119" s="30">
        <v>11019495</v>
      </c>
      <c r="G119" s="33">
        <f>+H119/(K119+F119)</f>
        <v>0.92564750018036213</v>
      </c>
      <c r="H119" s="20">
        <v>10200168</v>
      </c>
      <c r="I119" s="20">
        <f>+F119-H119+K119</f>
        <v>819327</v>
      </c>
      <c r="J119" s="17">
        <v>0</v>
      </c>
      <c r="K119" s="20">
        <v>0</v>
      </c>
      <c r="L119" s="20" t="s">
        <v>698</v>
      </c>
      <c r="M119" s="19" t="s">
        <v>189</v>
      </c>
    </row>
    <row r="120" spans="1:13" s="12" customFormat="1" ht="75" x14ac:dyDescent="0.2">
      <c r="A120" s="17">
        <v>20250027</v>
      </c>
      <c r="B120" s="25" t="s">
        <v>231</v>
      </c>
      <c r="C120" s="17" t="s">
        <v>476</v>
      </c>
      <c r="D120" s="36">
        <v>45684</v>
      </c>
      <c r="E120" s="29">
        <v>45762</v>
      </c>
      <c r="F120" s="30">
        <v>15021008</v>
      </c>
      <c r="G120" s="33">
        <f>+H120/(K120+F120)</f>
        <v>0.45333329161398489</v>
      </c>
      <c r="H120" s="20">
        <v>6809523</v>
      </c>
      <c r="I120" s="20">
        <f>+F120-H120+K120</f>
        <v>8211485</v>
      </c>
      <c r="J120" s="17">
        <v>0</v>
      </c>
      <c r="K120" s="20">
        <v>0</v>
      </c>
      <c r="L120" s="20" t="s">
        <v>698</v>
      </c>
      <c r="M120" s="19" t="s">
        <v>189</v>
      </c>
    </row>
    <row r="121" spans="1:13" s="12" customFormat="1" ht="75" x14ac:dyDescent="0.2">
      <c r="A121" s="17">
        <v>20250029</v>
      </c>
      <c r="B121" s="25" t="s">
        <v>233</v>
      </c>
      <c r="C121" s="17" t="s">
        <v>478</v>
      </c>
      <c r="D121" s="36">
        <v>45685</v>
      </c>
      <c r="E121" s="29">
        <v>45747</v>
      </c>
      <c r="F121" s="30" t="s">
        <v>440</v>
      </c>
      <c r="G121" s="31">
        <v>0.76923076923076927</v>
      </c>
      <c r="H121" s="20">
        <v>100000000</v>
      </c>
      <c r="I121" s="20">
        <v>30000000</v>
      </c>
      <c r="J121" s="17">
        <v>4</v>
      </c>
      <c r="K121" s="20">
        <v>80000000</v>
      </c>
      <c r="L121" s="20" t="s">
        <v>699</v>
      </c>
      <c r="M121" s="17" t="s">
        <v>642</v>
      </c>
    </row>
    <row r="122" spans="1:13" s="12" customFormat="1" ht="75" x14ac:dyDescent="0.2">
      <c r="A122" s="17">
        <v>20250030</v>
      </c>
      <c r="B122" s="17" t="s">
        <v>717</v>
      </c>
      <c r="C122" s="17" t="s">
        <v>479</v>
      </c>
      <c r="D122" s="36">
        <v>45685</v>
      </c>
      <c r="E122" s="29">
        <v>45747</v>
      </c>
      <c r="F122" s="30">
        <v>7729302</v>
      </c>
      <c r="G122" s="31">
        <f>4546648/7729302</f>
        <v>0.58823526367581447</v>
      </c>
      <c r="H122" s="20">
        <v>4546648</v>
      </c>
      <c r="I122" s="20">
        <v>3182654</v>
      </c>
      <c r="J122" s="17">
        <v>0</v>
      </c>
      <c r="K122" s="17">
        <v>0</v>
      </c>
      <c r="L122" s="20" t="s">
        <v>718</v>
      </c>
      <c r="M122" s="20" t="s">
        <v>198</v>
      </c>
    </row>
    <row r="123" spans="1:13" s="12" customFormat="1" ht="45" x14ac:dyDescent="0.2">
      <c r="A123" s="17">
        <v>20250031</v>
      </c>
      <c r="B123" s="25" t="s">
        <v>143</v>
      </c>
      <c r="C123" s="17" t="s">
        <v>480</v>
      </c>
      <c r="D123" s="36">
        <v>45685</v>
      </c>
      <c r="E123" s="29">
        <v>45775</v>
      </c>
      <c r="F123" s="30" t="s">
        <v>441</v>
      </c>
      <c r="G123" s="31">
        <v>1</v>
      </c>
      <c r="H123" s="20">
        <v>78151875</v>
      </c>
      <c r="I123" s="20">
        <v>57598798</v>
      </c>
      <c r="J123" s="17">
        <v>1</v>
      </c>
      <c r="K123" s="20">
        <v>48430000</v>
      </c>
      <c r="L123" s="20" t="s">
        <v>699</v>
      </c>
      <c r="M123" s="17" t="s">
        <v>197</v>
      </c>
    </row>
    <row r="124" spans="1:13" s="12" customFormat="1" ht="30" x14ac:dyDescent="0.2">
      <c r="A124" s="17">
        <v>20250028</v>
      </c>
      <c r="B124" s="25" t="s">
        <v>232</v>
      </c>
      <c r="C124" s="17" t="s">
        <v>477</v>
      </c>
      <c r="D124" s="36">
        <v>45687</v>
      </c>
      <c r="E124" s="29">
        <v>46022</v>
      </c>
      <c r="F124" s="30">
        <v>40000000</v>
      </c>
      <c r="G124" s="35">
        <f>+H124/(F124+K124)</f>
        <v>0.74610291666666662</v>
      </c>
      <c r="H124" s="30">
        <v>44766175</v>
      </c>
      <c r="I124" s="30">
        <f>+F124+K124-H124</f>
        <v>15233825</v>
      </c>
      <c r="J124" s="17">
        <v>1</v>
      </c>
      <c r="K124" s="30">
        <v>20000000</v>
      </c>
      <c r="L124" s="20" t="s">
        <v>699</v>
      </c>
      <c r="M124" s="17" t="s">
        <v>640</v>
      </c>
    </row>
    <row r="125" spans="1:13" s="12" customFormat="1" ht="45" x14ac:dyDescent="0.2">
      <c r="A125" s="17">
        <v>20250032</v>
      </c>
      <c r="B125" s="17" t="s">
        <v>719</v>
      </c>
      <c r="C125" s="17" t="s">
        <v>481</v>
      </c>
      <c r="D125" s="36">
        <v>45687</v>
      </c>
      <c r="E125" s="29">
        <v>46022</v>
      </c>
      <c r="F125" s="30">
        <v>180597076</v>
      </c>
      <c r="G125" s="31">
        <v>0.56000000000000005</v>
      </c>
      <c r="H125" s="20">
        <v>0</v>
      </c>
      <c r="I125" s="20">
        <v>180597076</v>
      </c>
      <c r="J125" s="17">
        <v>0</v>
      </c>
      <c r="K125" s="17">
        <v>0</v>
      </c>
      <c r="L125" s="20" t="s">
        <v>716</v>
      </c>
      <c r="M125" s="20" t="s">
        <v>198</v>
      </c>
    </row>
    <row r="126" spans="1:13" s="12" customFormat="1" ht="45" x14ac:dyDescent="0.2">
      <c r="A126" s="17">
        <v>20250034</v>
      </c>
      <c r="B126" s="25" t="s">
        <v>235</v>
      </c>
      <c r="C126" s="17" t="s">
        <v>483</v>
      </c>
      <c r="D126" s="36">
        <v>45687</v>
      </c>
      <c r="E126" s="29">
        <v>46022</v>
      </c>
      <c r="F126" s="30">
        <v>13138021</v>
      </c>
      <c r="G126" s="35">
        <f>+H126/(F126+K126)</f>
        <v>0.50633485819515744</v>
      </c>
      <c r="H126" s="30">
        <v>6652238</v>
      </c>
      <c r="I126" s="30">
        <f>+F126+K126-H126</f>
        <v>6485783</v>
      </c>
      <c r="J126" s="17">
        <v>0</v>
      </c>
      <c r="K126" s="30">
        <v>0</v>
      </c>
      <c r="L126" s="20" t="s">
        <v>699</v>
      </c>
      <c r="M126" s="17" t="s">
        <v>640</v>
      </c>
    </row>
    <row r="127" spans="1:13" s="12" customFormat="1" ht="75" x14ac:dyDescent="0.2">
      <c r="A127" s="17">
        <v>20250035</v>
      </c>
      <c r="B127" s="25" t="s">
        <v>236</v>
      </c>
      <c r="C127" s="17" t="s">
        <v>484</v>
      </c>
      <c r="D127" s="36">
        <v>45687</v>
      </c>
      <c r="E127" s="29">
        <v>45762</v>
      </c>
      <c r="F127" s="30" t="s">
        <v>442</v>
      </c>
      <c r="G127" s="33">
        <f>+H127/(K127+F127)</f>
        <v>0.7708310584672059</v>
      </c>
      <c r="H127" s="20">
        <v>25702940</v>
      </c>
      <c r="I127" s="20">
        <f>+F127-H127+K127</f>
        <v>7641513</v>
      </c>
      <c r="J127" s="17">
        <v>1</v>
      </c>
      <c r="K127" s="20">
        <v>11058151</v>
      </c>
      <c r="L127" s="20" t="s">
        <v>698</v>
      </c>
      <c r="M127" s="19" t="s">
        <v>189</v>
      </c>
    </row>
    <row r="128" spans="1:13" s="12" customFormat="1" ht="30" x14ac:dyDescent="0.2">
      <c r="A128" s="17">
        <v>20250033</v>
      </c>
      <c r="B128" s="25" t="s">
        <v>234</v>
      </c>
      <c r="C128" s="17" t="s">
        <v>482</v>
      </c>
      <c r="D128" s="36">
        <v>45688</v>
      </c>
      <c r="E128" s="29">
        <v>46022</v>
      </c>
      <c r="F128" s="30">
        <v>40000000</v>
      </c>
      <c r="G128" s="35">
        <f>+H128/(F128+K128)</f>
        <v>0.57357015</v>
      </c>
      <c r="H128" s="30">
        <v>34414209</v>
      </c>
      <c r="I128" s="30">
        <f>+F128+K128-H128</f>
        <v>25585791</v>
      </c>
      <c r="J128" s="17">
        <v>1</v>
      </c>
      <c r="K128" s="30">
        <v>20000000</v>
      </c>
      <c r="L128" s="20" t="s">
        <v>699</v>
      </c>
      <c r="M128" s="17" t="s">
        <v>640</v>
      </c>
    </row>
    <row r="129" spans="1:13" s="12" customFormat="1" ht="90" x14ac:dyDescent="0.2">
      <c r="A129" s="17">
        <v>20250036</v>
      </c>
      <c r="B129" s="25" t="s">
        <v>237</v>
      </c>
      <c r="C129" s="17" t="s">
        <v>485</v>
      </c>
      <c r="D129" s="36">
        <v>45688</v>
      </c>
      <c r="E129" s="29">
        <v>45777</v>
      </c>
      <c r="F129" s="30">
        <v>140000000</v>
      </c>
      <c r="G129" s="31">
        <v>1</v>
      </c>
      <c r="H129" s="30">
        <v>140000000</v>
      </c>
      <c r="I129" s="20">
        <v>0</v>
      </c>
      <c r="J129" s="17">
        <v>0</v>
      </c>
      <c r="K129" s="20">
        <v>0</v>
      </c>
      <c r="L129" s="20" t="s">
        <v>698</v>
      </c>
      <c r="M129" s="17" t="s">
        <v>204</v>
      </c>
    </row>
    <row r="130" spans="1:13" s="12" customFormat="1" ht="60" x14ac:dyDescent="0.2">
      <c r="A130" s="17">
        <v>20250037</v>
      </c>
      <c r="B130" s="25" t="s">
        <v>238</v>
      </c>
      <c r="C130" s="17" t="s">
        <v>486</v>
      </c>
      <c r="D130" s="36">
        <v>45688</v>
      </c>
      <c r="E130" s="29">
        <v>46022</v>
      </c>
      <c r="F130" s="30">
        <v>160831411</v>
      </c>
      <c r="G130" s="35">
        <f>+H130/(F130+K130)</f>
        <v>0.54473963422480953</v>
      </c>
      <c r="H130" s="30">
        <v>87611244</v>
      </c>
      <c r="I130" s="30">
        <f>+F130+K130-H130</f>
        <v>73220167</v>
      </c>
      <c r="J130" s="17">
        <v>0</v>
      </c>
      <c r="K130" s="30">
        <v>0</v>
      </c>
      <c r="L130" s="20" t="s">
        <v>699</v>
      </c>
      <c r="M130" s="17" t="s">
        <v>640</v>
      </c>
    </row>
    <row r="131" spans="1:13" s="12" customFormat="1" ht="90" x14ac:dyDescent="0.2">
      <c r="A131" s="17">
        <v>20250038</v>
      </c>
      <c r="B131" s="25" t="s">
        <v>239</v>
      </c>
      <c r="C131" s="17" t="s">
        <v>487</v>
      </c>
      <c r="D131" s="36">
        <v>45691</v>
      </c>
      <c r="E131" s="29">
        <v>45777</v>
      </c>
      <c r="F131" s="30">
        <v>94716450</v>
      </c>
      <c r="G131" s="33">
        <f>+H131/(K131+F131)</f>
        <v>0.62694927147743662</v>
      </c>
      <c r="H131" s="20">
        <v>115135388</v>
      </c>
      <c r="I131" s="20">
        <f>+F131-H131+K131</f>
        <v>68508478</v>
      </c>
      <c r="J131" s="17">
        <v>2</v>
      </c>
      <c r="K131" s="20">
        <v>88927416</v>
      </c>
      <c r="L131" s="20" t="s">
        <v>699</v>
      </c>
      <c r="M131" s="19" t="s">
        <v>189</v>
      </c>
    </row>
    <row r="132" spans="1:13" s="12" customFormat="1" ht="45" x14ac:dyDescent="0.2">
      <c r="A132" s="17">
        <v>20250039</v>
      </c>
      <c r="B132" s="25" t="s">
        <v>240</v>
      </c>
      <c r="C132" s="17" t="s">
        <v>488</v>
      </c>
      <c r="D132" s="36">
        <v>45691</v>
      </c>
      <c r="E132" s="29">
        <v>45838</v>
      </c>
      <c r="F132" s="30">
        <v>42054768</v>
      </c>
      <c r="G132" s="33">
        <v>1</v>
      </c>
      <c r="H132" s="30">
        <v>14033520</v>
      </c>
      <c r="I132" s="20">
        <v>0</v>
      </c>
      <c r="J132" s="17">
        <v>0</v>
      </c>
      <c r="K132" s="20">
        <v>0</v>
      </c>
      <c r="L132" s="20" t="s">
        <v>698</v>
      </c>
      <c r="M132" s="17" t="s">
        <v>647</v>
      </c>
    </row>
    <row r="133" spans="1:13" s="12" customFormat="1" ht="45" x14ac:dyDescent="0.2">
      <c r="A133" s="17">
        <v>20250041</v>
      </c>
      <c r="B133" s="25" t="s">
        <v>242</v>
      </c>
      <c r="C133" s="17" t="s">
        <v>490</v>
      </c>
      <c r="D133" s="36">
        <v>45691</v>
      </c>
      <c r="E133" s="29">
        <v>45872</v>
      </c>
      <c r="F133" s="30">
        <v>9911064</v>
      </c>
      <c r="G133" s="33">
        <f>H133/F133</f>
        <v>0.81111109765813239</v>
      </c>
      <c r="H133" s="20">
        <v>8038974</v>
      </c>
      <c r="I133" s="20">
        <f>F133-H133</f>
        <v>1872090</v>
      </c>
      <c r="J133" s="17">
        <v>0</v>
      </c>
      <c r="K133" s="20">
        <v>0</v>
      </c>
      <c r="L133" s="20" t="s">
        <v>698</v>
      </c>
      <c r="M133" s="17" t="s">
        <v>637</v>
      </c>
    </row>
    <row r="134" spans="1:13" s="12" customFormat="1" ht="60" x14ac:dyDescent="0.2">
      <c r="A134" s="17">
        <v>20250040</v>
      </c>
      <c r="B134" s="25" t="s">
        <v>241</v>
      </c>
      <c r="C134" s="17" t="s">
        <v>489</v>
      </c>
      <c r="D134" s="36">
        <v>45692</v>
      </c>
      <c r="E134" s="29">
        <v>45838</v>
      </c>
      <c r="F134" s="30">
        <v>40800000</v>
      </c>
      <c r="G134" s="31">
        <v>1</v>
      </c>
      <c r="H134" s="20">
        <v>40800000</v>
      </c>
      <c r="I134" s="20">
        <v>0</v>
      </c>
      <c r="J134" s="17">
        <v>0</v>
      </c>
      <c r="K134" s="20">
        <v>0</v>
      </c>
      <c r="L134" s="20" t="s">
        <v>713</v>
      </c>
      <c r="M134" s="17" t="s">
        <v>197</v>
      </c>
    </row>
    <row r="135" spans="1:13" s="12" customFormat="1" ht="60" x14ac:dyDescent="0.2">
      <c r="A135" s="17">
        <v>20250042</v>
      </c>
      <c r="B135" s="25" t="s">
        <v>243</v>
      </c>
      <c r="C135" s="17" t="s">
        <v>491</v>
      </c>
      <c r="D135" s="36">
        <v>45692</v>
      </c>
      <c r="E135" s="29">
        <v>45777</v>
      </c>
      <c r="F135" s="30">
        <v>746833160</v>
      </c>
      <c r="G135" s="33">
        <f>+H135/(K135+F135)</f>
        <v>0.50514602234753958</v>
      </c>
      <c r="H135" s="20">
        <v>535472778</v>
      </c>
      <c r="I135" s="20">
        <f>+F135-H135+K135</f>
        <v>524562844</v>
      </c>
      <c r="J135" s="17">
        <v>2</v>
      </c>
      <c r="K135" s="20">
        <v>313202462</v>
      </c>
      <c r="L135" s="20" t="s">
        <v>699</v>
      </c>
      <c r="M135" s="19" t="s">
        <v>189</v>
      </c>
    </row>
    <row r="136" spans="1:13" s="12" customFormat="1" ht="60" x14ac:dyDescent="0.2">
      <c r="A136" s="17">
        <v>20250043</v>
      </c>
      <c r="B136" s="17" t="s">
        <v>244</v>
      </c>
      <c r="C136" s="17" t="s">
        <v>492</v>
      </c>
      <c r="D136" s="36">
        <v>45698</v>
      </c>
      <c r="E136" s="29">
        <v>45716</v>
      </c>
      <c r="F136" s="30" t="s">
        <v>443</v>
      </c>
      <c r="G136" s="31">
        <v>1</v>
      </c>
      <c r="H136" s="20">
        <v>41850000</v>
      </c>
      <c r="I136" s="20">
        <v>0</v>
      </c>
      <c r="J136" s="17">
        <v>0</v>
      </c>
      <c r="K136" s="17">
        <v>0</v>
      </c>
      <c r="L136" s="20" t="s">
        <v>698</v>
      </c>
      <c r="M136" s="20" t="s">
        <v>198</v>
      </c>
    </row>
    <row r="137" spans="1:13" s="12" customFormat="1" ht="45" x14ac:dyDescent="0.2">
      <c r="A137" s="17">
        <v>20250045</v>
      </c>
      <c r="B137" s="25" t="s">
        <v>246</v>
      </c>
      <c r="C137" s="17" t="s">
        <v>494</v>
      </c>
      <c r="D137" s="36">
        <v>45701</v>
      </c>
      <c r="E137" s="29">
        <v>45838</v>
      </c>
      <c r="F137" s="30">
        <v>2072568399</v>
      </c>
      <c r="G137" s="31">
        <v>0.55000000000000004</v>
      </c>
      <c r="H137" s="20">
        <v>1596485092</v>
      </c>
      <c r="I137" s="20">
        <v>1506441679</v>
      </c>
      <c r="J137" s="17">
        <v>3</v>
      </c>
      <c r="K137" s="20">
        <v>1030358372</v>
      </c>
      <c r="L137" s="20" t="s">
        <v>699</v>
      </c>
      <c r="M137" s="17" t="s">
        <v>191</v>
      </c>
    </row>
    <row r="138" spans="1:13" s="12" customFormat="1" ht="75" x14ac:dyDescent="0.2">
      <c r="A138" s="17">
        <v>20250047</v>
      </c>
      <c r="B138" s="25" t="s">
        <v>248</v>
      </c>
      <c r="C138" s="17" t="s">
        <v>496</v>
      </c>
      <c r="D138" s="36">
        <v>45701</v>
      </c>
      <c r="E138" s="29">
        <v>45838</v>
      </c>
      <c r="F138" s="30">
        <v>27998768</v>
      </c>
      <c r="G138" s="31">
        <v>1</v>
      </c>
      <c r="H138" s="20">
        <v>27794397</v>
      </c>
      <c r="I138" s="20">
        <v>204371</v>
      </c>
      <c r="J138" s="20">
        <v>0</v>
      </c>
      <c r="K138" s="20">
        <v>0</v>
      </c>
      <c r="L138" s="20" t="s">
        <v>698</v>
      </c>
      <c r="M138" s="17" t="s">
        <v>203</v>
      </c>
    </row>
    <row r="139" spans="1:13" s="12" customFormat="1" ht="150" x14ac:dyDescent="0.2">
      <c r="A139" s="17">
        <v>20250044</v>
      </c>
      <c r="B139" s="25" t="s">
        <v>245</v>
      </c>
      <c r="C139" s="17" t="s">
        <v>493</v>
      </c>
      <c r="D139" s="36">
        <v>45701</v>
      </c>
      <c r="E139" s="29">
        <v>45747</v>
      </c>
      <c r="F139" s="30" t="s">
        <v>444</v>
      </c>
      <c r="G139" s="31">
        <v>1</v>
      </c>
      <c r="H139" s="20">
        <v>15000000</v>
      </c>
      <c r="I139" s="20">
        <v>0</v>
      </c>
      <c r="J139" s="17">
        <v>0</v>
      </c>
      <c r="K139" s="20">
        <v>0</v>
      </c>
      <c r="L139" s="20" t="s">
        <v>698</v>
      </c>
      <c r="M139" s="17" t="s">
        <v>637</v>
      </c>
    </row>
    <row r="140" spans="1:13" s="12" customFormat="1" ht="60" x14ac:dyDescent="0.2">
      <c r="A140" s="17">
        <v>20250046</v>
      </c>
      <c r="B140" s="25" t="s">
        <v>247</v>
      </c>
      <c r="C140" s="17" t="s">
        <v>495</v>
      </c>
      <c r="D140" s="36">
        <v>45701</v>
      </c>
      <c r="E140" s="29">
        <v>45838</v>
      </c>
      <c r="F140" s="30">
        <v>32241989</v>
      </c>
      <c r="G140" s="31">
        <v>1</v>
      </c>
      <c r="H140" s="20">
        <v>32241989</v>
      </c>
      <c r="I140" s="20">
        <v>0</v>
      </c>
      <c r="J140" s="17">
        <v>0</v>
      </c>
      <c r="K140" s="20">
        <v>0</v>
      </c>
      <c r="L140" s="20" t="s">
        <v>698</v>
      </c>
      <c r="M140" s="17" t="s">
        <v>637</v>
      </c>
    </row>
    <row r="141" spans="1:13" s="12" customFormat="1" ht="60" x14ac:dyDescent="0.2">
      <c r="A141" s="17">
        <v>20250048</v>
      </c>
      <c r="B141" s="25" t="s">
        <v>222</v>
      </c>
      <c r="C141" s="17" t="s">
        <v>497</v>
      </c>
      <c r="D141" s="36">
        <v>45705</v>
      </c>
      <c r="E141" s="29">
        <v>45808</v>
      </c>
      <c r="F141" s="30">
        <v>29298676</v>
      </c>
      <c r="G141" s="33">
        <f>+H141/(K141+[1]Hoja1!F142)</f>
        <v>1</v>
      </c>
      <c r="H141" s="20">
        <v>29298676</v>
      </c>
      <c r="I141" s="20">
        <f>+[1]Hoja1!F142-H141+K141</f>
        <v>0</v>
      </c>
      <c r="J141" s="17">
        <v>0</v>
      </c>
      <c r="K141" s="20">
        <v>0</v>
      </c>
      <c r="L141" s="20" t="s">
        <v>698</v>
      </c>
      <c r="M141" s="19" t="s">
        <v>189</v>
      </c>
    </row>
    <row r="142" spans="1:13" s="12" customFormat="1" ht="60" x14ac:dyDescent="0.2">
      <c r="A142" s="17">
        <v>20250049</v>
      </c>
      <c r="B142" s="25" t="s">
        <v>219</v>
      </c>
      <c r="C142" s="17" t="s">
        <v>498</v>
      </c>
      <c r="D142" s="36">
        <v>45705</v>
      </c>
      <c r="E142" s="29">
        <v>45808</v>
      </c>
      <c r="F142" s="30">
        <v>21870104</v>
      </c>
      <c r="G142" s="33">
        <f>+H142/(K142+F142)</f>
        <v>0.50364849659608391</v>
      </c>
      <c r="H142" s="20">
        <v>11014845</v>
      </c>
      <c r="I142" s="20">
        <f>+F142-H142+K142</f>
        <v>10855259</v>
      </c>
      <c r="J142" s="17">
        <v>0</v>
      </c>
      <c r="K142" s="20">
        <v>0</v>
      </c>
      <c r="L142" s="20" t="s">
        <v>698</v>
      </c>
      <c r="M142" s="19" t="s">
        <v>189</v>
      </c>
    </row>
    <row r="143" spans="1:13" s="12" customFormat="1" ht="60" x14ac:dyDescent="0.2">
      <c r="A143" s="17">
        <v>20250050</v>
      </c>
      <c r="B143" s="25" t="s">
        <v>221</v>
      </c>
      <c r="C143" s="17" t="s">
        <v>499</v>
      </c>
      <c r="D143" s="36">
        <v>45705</v>
      </c>
      <c r="E143" s="29">
        <v>45808</v>
      </c>
      <c r="F143" s="30">
        <v>21870104</v>
      </c>
      <c r="G143" s="33">
        <f>+H143/(K143+F143)</f>
        <v>0.95694652389398793</v>
      </c>
      <c r="H143" s="20">
        <v>20928520</v>
      </c>
      <c r="I143" s="20">
        <f>+F143-H143+K143</f>
        <v>941584</v>
      </c>
      <c r="J143" s="17">
        <v>0</v>
      </c>
      <c r="K143" s="20">
        <v>0</v>
      </c>
      <c r="L143" s="20" t="s">
        <v>698</v>
      </c>
      <c r="M143" s="19" t="s">
        <v>189</v>
      </c>
    </row>
    <row r="144" spans="1:13" s="12" customFormat="1" ht="30" x14ac:dyDescent="0.2">
      <c r="A144" s="17">
        <v>20250051</v>
      </c>
      <c r="B144" s="25" t="s">
        <v>249</v>
      </c>
      <c r="C144" s="17" t="s">
        <v>500</v>
      </c>
      <c r="D144" s="36">
        <v>45714</v>
      </c>
      <c r="E144" s="29">
        <v>45782</v>
      </c>
      <c r="F144" s="30">
        <v>872317600</v>
      </c>
      <c r="G144" s="31">
        <v>1</v>
      </c>
      <c r="H144" s="20">
        <v>872317600</v>
      </c>
      <c r="I144" s="20">
        <v>0</v>
      </c>
      <c r="J144" s="17">
        <v>0</v>
      </c>
      <c r="K144" s="20">
        <v>0</v>
      </c>
      <c r="L144" s="20" t="s">
        <v>729</v>
      </c>
      <c r="M144" s="17" t="s">
        <v>643</v>
      </c>
    </row>
    <row r="145" spans="1:13" s="12" customFormat="1" ht="90" x14ac:dyDescent="0.2">
      <c r="A145" s="17">
        <v>20250052</v>
      </c>
      <c r="B145" s="25" t="s">
        <v>227</v>
      </c>
      <c r="C145" s="17" t="s">
        <v>501</v>
      </c>
      <c r="D145" s="36">
        <v>45714</v>
      </c>
      <c r="E145" s="29">
        <v>45787</v>
      </c>
      <c r="F145" s="30">
        <v>15760447</v>
      </c>
      <c r="G145" s="33">
        <f>+H145/(K145+F145)</f>
        <v>0.43206408422299186</v>
      </c>
      <c r="H145" s="20">
        <v>6809523.0999999996</v>
      </c>
      <c r="I145" s="20">
        <f>+F145-H145+K145</f>
        <v>8950923.9000000004</v>
      </c>
      <c r="J145" s="17">
        <v>0</v>
      </c>
      <c r="K145" s="20">
        <v>0</v>
      </c>
      <c r="L145" s="20" t="s">
        <v>698</v>
      </c>
      <c r="M145" s="19" t="s">
        <v>189</v>
      </c>
    </row>
    <row r="146" spans="1:13" s="12" customFormat="1" ht="90" x14ac:dyDescent="0.2">
      <c r="A146" s="17">
        <v>20250053</v>
      </c>
      <c r="B146" s="25" t="s">
        <v>229</v>
      </c>
      <c r="C146" s="17" t="s">
        <v>502</v>
      </c>
      <c r="D146" s="36">
        <v>45714</v>
      </c>
      <c r="E146" s="29">
        <v>45787</v>
      </c>
      <c r="F146" s="30" t="s">
        <v>445</v>
      </c>
      <c r="G146" s="38">
        <v>0.62808072472876009</v>
      </c>
      <c r="H146" s="39">
        <v>10614845</v>
      </c>
      <c r="I146" s="39">
        <v>6285602</v>
      </c>
      <c r="J146" s="40">
        <v>0</v>
      </c>
      <c r="K146" s="39">
        <v>0</v>
      </c>
      <c r="L146" s="39" t="s">
        <v>699</v>
      </c>
      <c r="M146" s="19" t="s">
        <v>189</v>
      </c>
    </row>
    <row r="147" spans="1:13" s="12" customFormat="1" ht="90" x14ac:dyDescent="0.2">
      <c r="A147" s="17">
        <v>20250054</v>
      </c>
      <c r="B147" s="25" t="s">
        <v>230</v>
      </c>
      <c r="C147" s="17" t="s">
        <v>503</v>
      </c>
      <c r="D147" s="36">
        <v>45714</v>
      </c>
      <c r="E147" s="29">
        <v>45787</v>
      </c>
      <c r="F147" s="30" t="s">
        <v>446</v>
      </c>
      <c r="G147" s="38">
        <v>0.4302486675278101</v>
      </c>
      <c r="H147" s="39">
        <v>9558823.4600000009</v>
      </c>
      <c r="I147" s="39">
        <v>12658150.539999999</v>
      </c>
      <c r="J147" s="40">
        <v>0</v>
      </c>
      <c r="K147" s="39">
        <v>0</v>
      </c>
      <c r="L147" s="39" t="s">
        <v>698</v>
      </c>
      <c r="M147" s="19" t="s">
        <v>189</v>
      </c>
    </row>
    <row r="148" spans="1:13" s="12" customFormat="1" ht="45" x14ac:dyDescent="0.2">
      <c r="A148" s="17">
        <v>20250055</v>
      </c>
      <c r="B148" s="25" t="s">
        <v>250</v>
      </c>
      <c r="C148" s="17" t="s">
        <v>504</v>
      </c>
      <c r="D148" s="36">
        <v>45719</v>
      </c>
      <c r="E148" s="29">
        <v>46022</v>
      </c>
      <c r="F148" s="30">
        <v>50257924</v>
      </c>
      <c r="G148" s="31" t="s">
        <v>714</v>
      </c>
      <c r="H148" s="20">
        <v>5772600</v>
      </c>
      <c r="I148" s="20">
        <v>44485324</v>
      </c>
      <c r="J148" s="17">
        <v>0</v>
      </c>
      <c r="K148" s="20">
        <v>0</v>
      </c>
      <c r="L148" s="20" t="s">
        <v>699</v>
      </c>
      <c r="M148" s="17" t="s">
        <v>644</v>
      </c>
    </row>
    <row r="149" spans="1:13" s="12" customFormat="1" ht="60" x14ac:dyDescent="0.2">
      <c r="A149" s="17">
        <v>20250056</v>
      </c>
      <c r="B149" s="25" t="s">
        <v>251</v>
      </c>
      <c r="C149" s="17" t="s">
        <v>505</v>
      </c>
      <c r="D149" s="36">
        <v>45719</v>
      </c>
      <c r="E149" s="29">
        <v>45821</v>
      </c>
      <c r="F149" s="30">
        <v>32000000</v>
      </c>
      <c r="G149" s="31">
        <v>1</v>
      </c>
      <c r="H149" s="20">
        <v>31987776</v>
      </c>
      <c r="I149" s="20">
        <v>0</v>
      </c>
      <c r="J149" s="17">
        <v>0</v>
      </c>
      <c r="K149" s="20">
        <v>0</v>
      </c>
      <c r="L149" s="20" t="s">
        <v>699</v>
      </c>
      <c r="M149" s="17" t="s">
        <v>196</v>
      </c>
    </row>
    <row r="150" spans="1:13" s="12" customFormat="1" ht="75" x14ac:dyDescent="0.2">
      <c r="A150" s="17">
        <v>20250057</v>
      </c>
      <c r="B150" s="25" t="s">
        <v>252</v>
      </c>
      <c r="C150" s="17" t="s">
        <v>506</v>
      </c>
      <c r="D150" s="36">
        <v>45719</v>
      </c>
      <c r="E150" s="29">
        <v>45733</v>
      </c>
      <c r="F150" s="30">
        <v>4096639</v>
      </c>
      <c r="G150" s="33">
        <f>+H150/(K150+F150)</f>
        <v>1</v>
      </c>
      <c r="H150" s="30">
        <v>4096639</v>
      </c>
      <c r="I150" s="20">
        <f>+F150-H150+K150</f>
        <v>0</v>
      </c>
      <c r="J150" s="17">
        <v>0</v>
      </c>
      <c r="K150" s="20">
        <v>0</v>
      </c>
      <c r="L150" s="20" t="s">
        <v>698</v>
      </c>
      <c r="M150" s="19" t="s">
        <v>189</v>
      </c>
    </row>
    <row r="151" spans="1:13" s="12" customFormat="1" ht="60" x14ac:dyDescent="0.2">
      <c r="A151" s="17">
        <v>20250058</v>
      </c>
      <c r="B151" s="25" t="s">
        <v>218</v>
      </c>
      <c r="C151" s="17" t="s">
        <v>507</v>
      </c>
      <c r="D151" s="36">
        <v>45720</v>
      </c>
      <c r="E151" s="29">
        <v>45904</v>
      </c>
      <c r="F151" s="30">
        <v>49159662</v>
      </c>
      <c r="G151" s="31">
        <v>0.62</v>
      </c>
      <c r="H151" s="20">
        <v>30315215</v>
      </c>
      <c r="I151" s="20">
        <f>+F151-H151</f>
        <v>18844447</v>
      </c>
      <c r="J151" s="17">
        <v>0</v>
      </c>
      <c r="K151" s="20">
        <v>0</v>
      </c>
      <c r="L151" s="20" t="s">
        <v>698</v>
      </c>
      <c r="M151" s="17" t="s">
        <v>645</v>
      </c>
    </row>
    <row r="152" spans="1:13" s="12" customFormat="1" ht="45" x14ac:dyDescent="0.2">
      <c r="A152" s="17">
        <v>20250059</v>
      </c>
      <c r="B152" s="25" t="s">
        <v>253</v>
      </c>
      <c r="C152" s="17" t="s">
        <v>508</v>
      </c>
      <c r="D152" s="36">
        <v>45723</v>
      </c>
      <c r="E152" s="29">
        <v>45754</v>
      </c>
      <c r="F152" s="30">
        <v>18742500</v>
      </c>
      <c r="G152" s="31">
        <v>1</v>
      </c>
      <c r="H152" s="20">
        <v>18742500</v>
      </c>
      <c r="I152" s="20">
        <v>0</v>
      </c>
      <c r="J152" s="17">
        <v>0</v>
      </c>
      <c r="K152" s="20">
        <v>0</v>
      </c>
      <c r="L152" s="20" t="s">
        <v>729</v>
      </c>
      <c r="M152" s="17" t="s">
        <v>643</v>
      </c>
    </row>
    <row r="153" spans="1:13" s="12" customFormat="1" ht="90" x14ac:dyDescent="0.2">
      <c r="A153" s="17">
        <v>20250060</v>
      </c>
      <c r="B153" s="25" t="s">
        <v>254</v>
      </c>
      <c r="C153" s="17" t="s">
        <v>509</v>
      </c>
      <c r="D153" s="36">
        <v>45723</v>
      </c>
      <c r="E153" s="29">
        <v>45897</v>
      </c>
      <c r="F153" s="30">
        <v>12657176840</v>
      </c>
      <c r="G153" s="33">
        <f>+H153/(K153+F153)</f>
        <v>0.22954221195822369</v>
      </c>
      <c r="H153" s="20">
        <v>2905356369</v>
      </c>
      <c r="I153" s="20">
        <f>+F153-H153+K153</f>
        <v>9751820471</v>
      </c>
      <c r="J153" s="17">
        <v>0</v>
      </c>
      <c r="K153" s="20">
        <v>0</v>
      </c>
      <c r="L153" s="20" t="s">
        <v>699</v>
      </c>
      <c r="M153" s="17" t="s">
        <v>646</v>
      </c>
    </row>
    <row r="154" spans="1:13" s="12" customFormat="1" ht="75" x14ac:dyDescent="0.2">
      <c r="A154" s="17">
        <v>20250062</v>
      </c>
      <c r="B154" s="25" t="s">
        <v>256</v>
      </c>
      <c r="C154" s="17" t="s">
        <v>511</v>
      </c>
      <c r="D154" s="36">
        <v>45726</v>
      </c>
      <c r="E154" s="29">
        <v>45838</v>
      </c>
      <c r="F154" s="30">
        <v>39000000</v>
      </c>
      <c r="G154" s="31">
        <v>1</v>
      </c>
      <c r="H154" s="20">
        <v>39000000</v>
      </c>
      <c r="I154" s="20">
        <v>0</v>
      </c>
      <c r="J154" s="17">
        <v>0</v>
      </c>
      <c r="K154" s="20">
        <v>0</v>
      </c>
      <c r="L154" s="20" t="s">
        <v>698</v>
      </c>
      <c r="M154" s="17" t="s">
        <v>645</v>
      </c>
    </row>
    <row r="155" spans="1:13" s="12" customFormat="1" ht="45" x14ac:dyDescent="0.2">
      <c r="A155" s="17">
        <v>20250061</v>
      </c>
      <c r="B155" s="25" t="s">
        <v>255</v>
      </c>
      <c r="C155" s="17" t="s">
        <v>510</v>
      </c>
      <c r="D155" s="36">
        <v>45726</v>
      </c>
      <c r="E155" s="29">
        <v>46022</v>
      </c>
      <c r="F155" s="30">
        <v>121530960</v>
      </c>
      <c r="G155" s="33">
        <f>H155/F155</f>
        <v>0.5444114322803012</v>
      </c>
      <c r="H155" s="20">
        <v>66162844</v>
      </c>
      <c r="I155" s="20">
        <f>F155-H155</f>
        <v>55368116</v>
      </c>
      <c r="J155" s="17">
        <v>0</v>
      </c>
      <c r="K155" s="20">
        <v>0</v>
      </c>
      <c r="L155" s="20" t="s">
        <v>699</v>
      </c>
      <c r="M155" s="17" t="s">
        <v>638</v>
      </c>
    </row>
    <row r="156" spans="1:13" s="12" customFormat="1" ht="45" x14ac:dyDescent="0.2">
      <c r="A156" s="17">
        <v>20250063</v>
      </c>
      <c r="B156" s="25" t="s">
        <v>257</v>
      </c>
      <c r="C156" s="17" t="s">
        <v>512</v>
      </c>
      <c r="D156" s="36">
        <v>45730</v>
      </c>
      <c r="E156" s="29">
        <v>46055</v>
      </c>
      <c r="F156" s="30">
        <v>3831827178</v>
      </c>
      <c r="G156" s="33">
        <f t="shared" ref="G156:G162" si="0">+H156/(K156+F156)</f>
        <v>0.25212171899261998</v>
      </c>
      <c r="H156" s="20">
        <v>966086855</v>
      </c>
      <c r="I156" s="20">
        <f t="shared" ref="I156:I162" si="1">+F156-H156+K156</f>
        <v>2865740323</v>
      </c>
      <c r="J156" s="17">
        <v>1</v>
      </c>
      <c r="K156" s="20">
        <v>0</v>
      </c>
      <c r="L156" s="20" t="s">
        <v>699</v>
      </c>
      <c r="M156" s="17" t="s">
        <v>646</v>
      </c>
    </row>
    <row r="157" spans="1:13" s="12" customFormat="1" ht="60" x14ac:dyDescent="0.2">
      <c r="A157" s="17">
        <v>20250064</v>
      </c>
      <c r="B157" s="25" t="s">
        <v>258</v>
      </c>
      <c r="C157" s="17" t="s">
        <v>513</v>
      </c>
      <c r="D157" s="36">
        <v>45730</v>
      </c>
      <c r="E157" s="29">
        <v>46272</v>
      </c>
      <c r="F157" s="30">
        <v>10126687015</v>
      </c>
      <c r="G157" s="33">
        <f t="shared" si="0"/>
        <v>0.11901523600114938</v>
      </c>
      <c r="H157" s="20">
        <v>1205230045</v>
      </c>
      <c r="I157" s="20">
        <f t="shared" si="1"/>
        <v>8921456970</v>
      </c>
      <c r="J157" s="17">
        <v>0</v>
      </c>
      <c r="K157" s="20">
        <v>0</v>
      </c>
      <c r="L157" s="20" t="s">
        <v>699</v>
      </c>
      <c r="M157" s="17" t="s">
        <v>646</v>
      </c>
    </row>
    <row r="158" spans="1:13" s="12" customFormat="1" ht="60" x14ac:dyDescent="0.2">
      <c r="A158" s="17">
        <v>20250065</v>
      </c>
      <c r="B158" s="25" t="s">
        <v>259</v>
      </c>
      <c r="C158" s="17" t="s">
        <v>514</v>
      </c>
      <c r="D158" s="36">
        <v>45733</v>
      </c>
      <c r="E158" s="29">
        <v>46262</v>
      </c>
      <c r="F158" s="30">
        <v>10974473622</v>
      </c>
      <c r="G158" s="33">
        <f t="shared" si="0"/>
        <v>8.7877279240682657E-2</v>
      </c>
      <c r="H158" s="20">
        <v>964406883</v>
      </c>
      <c r="I158" s="20">
        <f t="shared" si="1"/>
        <v>10010066739</v>
      </c>
      <c r="J158" s="17">
        <v>0</v>
      </c>
      <c r="K158" s="20">
        <v>0</v>
      </c>
      <c r="L158" s="20" t="s">
        <v>699</v>
      </c>
      <c r="M158" s="17" t="s">
        <v>646</v>
      </c>
    </row>
    <row r="159" spans="1:13" s="12" customFormat="1" ht="105" x14ac:dyDescent="0.2">
      <c r="A159" s="17">
        <v>20250066</v>
      </c>
      <c r="B159" s="25" t="s">
        <v>260</v>
      </c>
      <c r="C159" s="17" t="s">
        <v>514</v>
      </c>
      <c r="D159" s="36">
        <v>45734</v>
      </c>
      <c r="E159" s="29">
        <v>46262</v>
      </c>
      <c r="F159" s="30">
        <v>11972608827</v>
      </c>
      <c r="G159" s="33">
        <f t="shared" si="0"/>
        <v>0.17413419624120491</v>
      </c>
      <c r="H159" s="20">
        <v>2084840615</v>
      </c>
      <c r="I159" s="20">
        <f t="shared" si="1"/>
        <v>9887768212</v>
      </c>
      <c r="J159" s="17">
        <v>0</v>
      </c>
      <c r="K159" s="20">
        <v>0</v>
      </c>
      <c r="L159" s="20" t="s">
        <v>699</v>
      </c>
      <c r="M159" s="17" t="s">
        <v>646</v>
      </c>
    </row>
    <row r="160" spans="1:13" s="12" customFormat="1" ht="105" x14ac:dyDescent="0.2">
      <c r="A160" s="17">
        <v>20250067</v>
      </c>
      <c r="B160" s="25" t="s">
        <v>261</v>
      </c>
      <c r="C160" s="17" t="s">
        <v>515</v>
      </c>
      <c r="D160" s="36">
        <v>45734</v>
      </c>
      <c r="E160" s="29">
        <v>46262</v>
      </c>
      <c r="F160" s="30">
        <v>3187237012</v>
      </c>
      <c r="G160" s="33">
        <f t="shared" si="0"/>
        <v>0.14077509495236748</v>
      </c>
      <c r="H160" s="20">
        <v>448683593</v>
      </c>
      <c r="I160" s="20">
        <f t="shared" si="1"/>
        <v>2738553419</v>
      </c>
      <c r="J160" s="17">
        <v>0</v>
      </c>
      <c r="K160" s="20">
        <v>0</v>
      </c>
      <c r="L160" s="20" t="s">
        <v>699</v>
      </c>
      <c r="M160" s="17" t="s">
        <v>646</v>
      </c>
    </row>
    <row r="161" spans="1:13" s="12" customFormat="1" ht="150" x14ac:dyDescent="0.2">
      <c r="A161" s="17">
        <v>20250068</v>
      </c>
      <c r="B161" s="25" t="s">
        <v>262</v>
      </c>
      <c r="C161" s="17" t="s">
        <v>516</v>
      </c>
      <c r="D161" s="36">
        <v>45734</v>
      </c>
      <c r="E161" s="29">
        <v>46261</v>
      </c>
      <c r="F161" s="30">
        <v>2113983709</v>
      </c>
      <c r="G161" s="33">
        <f t="shared" si="0"/>
        <v>0.14035371878071554</v>
      </c>
      <c r="H161" s="20">
        <v>296705475</v>
      </c>
      <c r="I161" s="20">
        <f t="shared" si="1"/>
        <v>1817278234</v>
      </c>
      <c r="J161" s="17">
        <v>0</v>
      </c>
      <c r="K161" s="20">
        <v>0</v>
      </c>
      <c r="L161" s="20" t="s">
        <v>699</v>
      </c>
      <c r="M161" s="17" t="s">
        <v>646</v>
      </c>
    </row>
    <row r="162" spans="1:13" s="12" customFormat="1" ht="60" x14ac:dyDescent="0.2">
      <c r="A162" s="17">
        <v>20250069</v>
      </c>
      <c r="B162" s="25" t="s">
        <v>263</v>
      </c>
      <c r="C162" s="17" t="s">
        <v>517</v>
      </c>
      <c r="D162" s="36">
        <v>45735</v>
      </c>
      <c r="E162" s="29">
        <v>46262</v>
      </c>
      <c r="F162" s="30">
        <v>10008216997</v>
      </c>
      <c r="G162" s="33">
        <f t="shared" si="0"/>
        <v>2.2231489891425663E-2</v>
      </c>
      <c r="H162" s="20">
        <v>222497575</v>
      </c>
      <c r="I162" s="20">
        <f t="shared" si="1"/>
        <v>9785719422</v>
      </c>
      <c r="J162" s="17">
        <v>0</v>
      </c>
      <c r="K162" s="20">
        <v>0</v>
      </c>
      <c r="L162" s="20" t="s">
        <v>699</v>
      </c>
      <c r="M162" s="17" t="s">
        <v>646</v>
      </c>
    </row>
    <row r="163" spans="1:13" s="12" customFormat="1" ht="75" x14ac:dyDescent="0.2">
      <c r="A163" s="17">
        <v>20250070</v>
      </c>
      <c r="B163" s="25" t="s">
        <v>264</v>
      </c>
      <c r="C163" s="17" t="s">
        <v>518</v>
      </c>
      <c r="D163" s="36">
        <v>45741</v>
      </c>
      <c r="E163" s="29">
        <v>45768</v>
      </c>
      <c r="F163" s="30">
        <v>440808368</v>
      </c>
      <c r="G163" s="31">
        <v>0.15</v>
      </c>
      <c r="H163" s="20">
        <v>0</v>
      </c>
      <c r="I163" s="20">
        <v>440808368</v>
      </c>
      <c r="J163" s="17">
        <v>0</v>
      </c>
      <c r="K163" s="20">
        <v>0</v>
      </c>
      <c r="L163" s="20" t="s">
        <v>699</v>
      </c>
      <c r="M163" s="17" t="s">
        <v>645</v>
      </c>
    </row>
    <row r="164" spans="1:13" s="12" customFormat="1" ht="75" x14ac:dyDescent="0.2">
      <c r="A164" s="17">
        <v>20250071</v>
      </c>
      <c r="B164" s="25" t="s">
        <v>265</v>
      </c>
      <c r="C164" s="17" t="s">
        <v>519</v>
      </c>
      <c r="D164" s="36">
        <v>45741</v>
      </c>
      <c r="E164" s="29">
        <v>45768</v>
      </c>
      <c r="F164" s="30">
        <v>4244466612</v>
      </c>
      <c r="G164" s="31">
        <v>0</v>
      </c>
      <c r="H164" s="20">
        <v>0</v>
      </c>
      <c r="I164" s="20">
        <v>4244466612</v>
      </c>
      <c r="J164" s="17">
        <v>0</v>
      </c>
      <c r="K164" s="20">
        <v>0</v>
      </c>
      <c r="L164" s="20" t="s">
        <v>699</v>
      </c>
      <c r="M164" s="17" t="s">
        <v>645</v>
      </c>
    </row>
    <row r="165" spans="1:13" s="12" customFormat="1" ht="60" x14ac:dyDescent="0.2">
      <c r="A165" s="17">
        <v>20250072</v>
      </c>
      <c r="B165" s="25" t="s">
        <v>266</v>
      </c>
      <c r="C165" s="17" t="s">
        <v>520</v>
      </c>
      <c r="D165" s="36">
        <v>45742</v>
      </c>
      <c r="E165" s="29">
        <v>45909</v>
      </c>
      <c r="F165" s="30">
        <v>10072605565</v>
      </c>
      <c r="G165" s="33">
        <f>+H165/(K165+F165)</f>
        <v>0.3232910529441545</v>
      </c>
      <c r="H165" s="20">
        <v>3256383259</v>
      </c>
      <c r="I165" s="20">
        <f>+F165-H165+K165</f>
        <v>6816222306</v>
      </c>
      <c r="J165" s="17">
        <v>0</v>
      </c>
      <c r="K165" s="20">
        <v>0</v>
      </c>
      <c r="L165" s="20" t="s">
        <v>699</v>
      </c>
      <c r="M165" s="17" t="s">
        <v>646</v>
      </c>
    </row>
    <row r="166" spans="1:13" s="12" customFormat="1" ht="135" x14ac:dyDescent="0.2">
      <c r="A166" s="17">
        <v>20250073</v>
      </c>
      <c r="B166" s="25" t="s">
        <v>267</v>
      </c>
      <c r="C166" s="17" t="s">
        <v>521</v>
      </c>
      <c r="D166" s="36">
        <v>45743</v>
      </c>
      <c r="E166" s="29">
        <v>45762</v>
      </c>
      <c r="F166" s="30">
        <v>4205918</v>
      </c>
      <c r="G166" s="33">
        <f>+H166/(K166+F166)</f>
        <v>1</v>
      </c>
      <c r="H166" s="30">
        <v>4205918</v>
      </c>
      <c r="I166" s="20">
        <f>+F166-H166+K166</f>
        <v>0</v>
      </c>
      <c r="J166" s="17">
        <v>0</v>
      </c>
      <c r="K166" s="20">
        <v>0</v>
      </c>
      <c r="L166" s="20" t="s">
        <v>698</v>
      </c>
      <c r="M166" s="19" t="s">
        <v>189</v>
      </c>
    </row>
    <row r="167" spans="1:13" s="12" customFormat="1" ht="60" x14ac:dyDescent="0.2">
      <c r="A167" s="17">
        <v>20250074</v>
      </c>
      <c r="B167" s="25" t="s">
        <v>268</v>
      </c>
      <c r="C167" s="17" t="s">
        <v>522</v>
      </c>
      <c r="D167" s="36">
        <v>45743</v>
      </c>
      <c r="E167" s="29">
        <v>45838</v>
      </c>
      <c r="F167" s="30">
        <v>39000000</v>
      </c>
      <c r="G167" s="33">
        <f>H167/F167</f>
        <v>0.49258546153846156</v>
      </c>
      <c r="H167" s="20">
        <v>19210833</v>
      </c>
      <c r="I167" s="20">
        <f>F167-H167</f>
        <v>19789167</v>
      </c>
      <c r="J167" s="17">
        <v>0</v>
      </c>
      <c r="K167" s="20">
        <v>0</v>
      </c>
      <c r="L167" s="20" t="s">
        <v>698</v>
      </c>
      <c r="M167" s="17" t="s">
        <v>637</v>
      </c>
    </row>
    <row r="168" spans="1:13" s="12" customFormat="1" ht="60" x14ac:dyDescent="0.2">
      <c r="A168" s="17">
        <v>20250075</v>
      </c>
      <c r="B168" s="25" t="s">
        <v>269</v>
      </c>
      <c r="C168" s="17" t="s">
        <v>523</v>
      </c>
      <c r="D168" s="36">
        <v>45744</v>
      </c>
      <c r="E168" s="29">
        <v>45838</v>
      </c>
      <c r="F168" s="30">
        <v>30658486</v>
      </c>
      <c r="G168" s="33">
        <f>+H168/(K168+F168)</f>
        <v>0.85291745978584854</v>
      </c>
      <c r="H168" s="20">
        <v>26149158</v>
      </c>
      <c r="I168" s="20">
        <f>+F168-H168+K168</f>
        <v>4509328</v>
      </c>
      <c r="J168" s="17">
        <v>0</v>
      </c>
      <c r="K168" s="20">
        <v>0</v>
      </c>
      <c r="L168" s="20" t="s">
        <v>698</v>
      </c>
      <c r="M168" s="19" t="s">
        <v>646</v>
      </c>
    </row>
    <row r="169" spans="1:13" s="12" customFormat="1" ht="60" x14ac:dyDescent="0.2">
      <c r="A169" s="17">
        <v>20250076</v>
      </c>
      <c r="B169" s="25" t="s">
        <v>270</v>
      </c>
      <c r="C169" s="17" t="s">
        <v>524</v>
      </c>
      <c r="D169" s="36">
        <v>45747</v>
      </c>
      <c r="E169" s="29">
        <v>46298</v>
      </c>
      <c r="F169" s="30">
        <v>2874784350</v>
      </c>
      <c r="G169" s="33">
        <f>+H169/(K169+F169)</f>
        <v>4.8029999885034855E-2</v>
      </c>
      <c r="H169" s="20">
        <v>138075892</v>
      </c>
      <c r="I169" s="20">
        <f>+F169-H169+K169</f>
        <v>2736708458</v>
      </c>
      <c r="J169" s="17">
        <v>0</v>
      </c>
      <c r="K169" s="20">
        <v>0</v>
      </c>
      <c r="L169" s="20" t="s">
        <v>699</v>
      </c>
      <c r="M169" s="17" t="s">
        <v>646</v>
      </c>
    </row>
    <row r="170" spans="1:13" s="12" customFormat="1" ht="45" x14ac:dyDescent="0.2">
      <c r="A170" s="17">
        <v>20250077</v>
      </c>
      <c r="B170" s="25" t="s">
        <v>271</v>
      </c>
      <c r="C170" s="17" t="s">
        <v>525</v>
      </c>
      <c r="D170" s="36">
        <v>45747</v>
      </c>
      <c r="E170" s="29">
        <v>46022</v>
      </c>
      <c r="F170" s="30">
        <v>210000000</v>
      </c>
      <c r="G170" s="33">
        <f>+H170/(K170+F170)</f>
        <v>0.76432951034482755</v>
      </c>
      <c r="H170" s="20">
        <v>221655558</v>
      </c>
      <c r="I170" s="20">
        <f>F170+K170-H170</f>
        <v>68344442</v>
      </c>
      <c r="J170" s="17">
        <v>1</v>
      </c>
      <c r="K170" s="20">
        <v>80000000</v>
      </c>
      <c r="L170" s="20" t="s">
        <v>699</v>
      </c>
      <c r="M170" s="17" t="s">
        <v>646</v>
      </c>
    </row>
    <row r="171" spans="1:13" s="12" customFormat="1" ht="75" x14ac:dyDescent="0.2">
      <c r="A171" s="17">
        <v>20250080</v>
      </c>
      <c r="B171" s="25" t="s">
        <v>244</v>
      </c>
      <c r="C171" s="17" t="s">
        <v>528</v>
      </c>
      <c r="D171" s="36">
        <v>45749</v>
      </c>
      <c r="E171" s="29">
        <v>45868</v>
      </c>
      <c r="F171" s="30">
        <v>92310533</v>
      </c>
      <c r="G171" s="31">
        <v>0.99</v>
      </c>
      <c r="H171" s="20">
        <v>76692500</v>
      </c>
      <c r="I171" s="20">
        <v>638033</v>
      </c>
      <c r="J171" s="17">
        <v>1</v>
      </c>
      <c r="K171" s="17">
        <v>0</v>
      </c>
      <c r="L171" s="20" t="s">
        <v>698</v>
      </c>
      <c r="M171" s="20" t="s">
        <v>198</v>
      </c>
    </row>
    <row r="172" spans="1:13" s="12" customFormat="1" ht="60" x14ac:dyDescent="0.2">
      <c r="A172" s="17">
        <v>20250079</v>
      </c>
      <c r="B172" s="25" t="s">
        <v>272</v>
      </c>
      <c r="C172" s="17" t="s">
        <v>527</v>
      </c>
      <c r="D172" s="36">
        <v>45749</v>
      </c>
      <c r="E172" s="29">
        <v>45838</v>
      </c>
      <c r="F172" s="30">
        <v>18393300</v>
      </c>
      <c r="G172" s="31">
        <v>1</v>
      </c>
      <c r="H172" s="20">
        <v>18393300</v>
      </c>
      <c r="I172" s="20">
        <v>0</v>
      </c>
      <c r="J172" s="17">
        <v>0</v>
      </c>
      <c r="K172" s="20">
        <v>0</v>
      </c>
      <c r="L172" s="20" t="s">
        <v>698</v>
      </c>
      <c r="M172" s="17" t="s">
        <v>637</v>
      </c>
    </row>
    <row r="173" spans="1:13" s="12" customFormat="1" ht="75" x14ac:dyDescent="0.2">
      <c r="A173" s="17">
        <v>20250081</v>
      </c>
      <c r="B173" s="25" t="s">
        <v>273</v>
      </c>
      <c r="C173" s="17" t="s">
        <v>529</v>
      </c>
      <c r="D173" s="36">
        <v>45750</v>
      </c>
      <c r="E173" s="29">
        <v>45811</v>
      </c>
      <c r="F173" s="30" t="s">
        <v>447</v>
      </c>
      <c r="G173" s="31">
        <v>1</v>
      </c>
      <c r="H173" s="20">
        <v>20900000</v>
      </c>
      <c r="I173" s="20">
        <v>0</v>
      </c>
      <c r="J173" s="17">
        <v>0</v>
      </c>
      <c r="K173" s="20">
        <v>0</v>
      </c>
      <c r="L173" s="20" t="s">
        <v>698</v>
      </c>
      <c r="M173" s="17" t="s">
        <v>645</v>
      </c>
    </row>
    <row r="174" spans="1:13" s="12" customFormat="1" ht="75" x14ac:dyDescent="0.2">
      <c r="A174" s="17">
        <v>20250082</v>
      </c>
      <c r="B174" s="25" t="s">
        <v>274</v>
      </c>
      <c r="C174" s="17" t="s">
        <v>529</v>
      </c>
      <c r="D174" s="36">
        <v>45750</v>
      </c>
      <c r="E174" s="29">
        <v>45811</v>
      </c>
      <c r="F174" s="30" t="s">
        <v>448</v>
      </c>
      <c r="G174" s="34">
        <v>9.8299999999999998E-2</v>
      </c>
      <c r="H174" s="20">
        <v>1500000</v>
      </c>
      <c r="I174" s="17">
        <f>+F174-H174</f>
        <v>13400000</v>
      </c>
      <c r="J174" s="17">
        <v>0</v>
      </c>
      <c r="K174" s="20">
        <v>0</v>
      </c>
      <c r="L174" s="20" t="s">
        <v>698</v>
      </c>
      <c r="M174" s="17" t="s">
        <v>645</v>
      </c>
    </row>
    <row r="175" spans="1:13" s="12" customFormat="1" ht="75" x14ac:dyDescent="0.2">
      <c r="A175" s="17">
        <v>20250083</v>
      </c>
      <c r="B175" s="25" t="s">
        <v>275</v>
      </c>
      <c r="C175" s="17" t="s">
        <v>529</v>
      </c>
      <c r="D175" s="36">
        <v>45750</v>
      </c>
      <c r="E175" s="29">
        <v>45811</v>
      </c>
      <c r="F175" s="30" t="s">
        <v>449</v>
      </c>
      <c r="G175" s="31">
        <v>1</v>
      </c>
      <c r="H175" s="20">
        <v>18400000</v>
      </c>
      <c r="I175" s="20">
        <v>0</v>
      </c>
      <c r="J175" s="17">
        <v>0</v>
      </c>
      <c r="K175" s="20">
        <v>0</v>
      </c>
      <c r="L175" s="20" t="s">
        <v>698</v>
      </c>
      <c r="M175" s="17" t="s">
        <v>645</v>
      </c>
    </row>
    <row r="176" spans="1:13" s="12" customFormat="1" ht="75" x14ac:dyDescent="0.2">
      <c r="A176" s="17">
        <v>20250084</v>
      </c>
      <c r="B176" s="25" t="s">
        <v>276</v>
      </c>
      <c r="C176" s="17" t="s">
        <v>529</v>
      </c>
      <c r="D176" s="36">
        <v>45750</v>
      </c>
      <c r="E176" s="29">
        <v>45811</v>
      </c>
      <c r="F176" s="30" t="s">
        <v>448</v>
      </c>
      <c r="G176" s="33">
        <v>0.13</v>
      </c>
      <c r="H176" s="20">
        <v>1906666</v>
      </c>
      <c r="I176" s="20">
        <f>+F176-H176</f>
        <v>12993334</v>
      </c>
      <c r="J176" s="17">
        <v>0</v>
      </c>
      <c r="K176" s="20">
        <v>0</v>
      </c>
      <c r="L176" s="20" t="s">
        <v>698</v>
      </c>
      <c r="M176" s="17" t="s">
        <v>645</v>
      </c>
    </row>
    <row r="177" spans="1:13" s="12" customFormat="1" ht="75" x14ac:dyDescent="0.2">
      <c r="A177" s="17">
        <v>20250085</v>
      </c>
      <c r="B177" s="25" t="s">
        <v>277</v>
      </c>
      <c r="C177" s="17" t="s">
        <v>529</v>
      </c>
      <c r="D177" s="36">
        <v>45750</v>
      </c>
      <c r="E177" s="29">
        <v>45811</v>
      </c>
      <c r="F177" s="30" t="s">
        <v>448</v>
      </c>
      <c r="G177" s="31">
        <v>1</v>
      </c>
      <c r="H177" s="20">
        <v>14900000</v>
      </c>
      <c r="I177" s="20">
        <v>0</v>
      </c>
      <c r="J177" s="17">
        <v>0</v>
      </c>
      <c r="K177" s="20">
        <v>0</v>
      </c>
      <c r="L177" s="20" t="s">
        <v>698</v>
      </c>
      <c r="M177" s="17" t="s">
        <v>645</v>
      </c>
    </row>
    <row r="178" spans="1:13" s="12" customFormat="1" ht="75" x14ac:dyDescent="0.2">
      <c r="A178" s="17">
        <v>20250086</v>
      </c>
      <c r="B178" s="25" t="s">
        <v>278</v>
      </c>
      <c r="C178" s="17" t="s">
        <v>529</v>
      </c>
      <c r="D178" s="36">
        <v>45750</v>
      </c>
      <c r="E178" s="29">
        <v>45811</v>
      </c>
      <c r="F178" s="30" t="s">
        <v>448</v>
      </c>
      <c r="G178" s="34">
        <v>0.8196</v>
      </c>
      <c r="H178" s="20">
        <v>14900000</v>
      </c>
      <c r="I178" s="20">
        <v>3500000</v>
      </c>
      <c r="J178" s="17">
        <v>0</v>
      </c>
      <c r="K178" s="20">
        <v>0</v>
      </c>
      <c r="L178" s="20" t="s">
        <v>698</v>
      </c>
      <c r="M178" s="17" t="s">
        <v>645</v>
      </c>
    </row>
    <row r="179" spans="1:13" s="12" customFormat="1" ht="75" x14ac:dyDescent="0.2">
      <c r="A179" s="17">
        <v>20250087</v>
      </c>
      <c r="B179" s="25" t="s">
        <v>279</v>
      </c>
      <c r="C179" s="17" t="s">
        <v>529</v>
      </c>
      <c r="D179" s="36">
        <v>45750</v>
      </c>
      <c r="E179" s="29">
        <v>45811</v>
      </c>
      <c r="F179" s="30" t="s">
        <v>448</v>
      </c>
      <c r="G179" s="31">
        <v>1</v>
      </c>
      <c r="H179" s="20">
        <v>14900000</v>
      </c>
      <c r="I179" s="20">
        <v>0</v>
      </c>
      <c r="J179" s="17">
        <v>0</v>
      </c>
      <c r="K179" s="20">
        <v>0</v>
      </c>
      <c r="L179" s="20" t="s">
        <v>698</v>
      </c>
      <c r="M179" s="17" t="s">
        <v>645</v>
      </c>
    </row>
    <row r="180" spans="1:13" s="12" customFormat="1" ht="75" x14ac:dyDescent="0.2">
      <c r="A180" s="17">
        <v>20250088</v>
      </c>
      <c r="B180" s="25" t="s">
        <v>280</v>
      </c>
      <c r="C180" s="17" t="s">
        <v>529</v>
      </c>
      <c r="D180" s="36">
        <v>45750</v>
      </c>
      <c r="E180" s="29">
        <v>45811</v>
      </c>
      <c r="F180" s="30" t="s">
        <v>448</v>
      </c>
      <c r="G180" s="31">
        <v>1</v>
      </c>
      <c r="H180" s="20">
        <v>14900000</v>
      </c>
      <c r="I180" s="20">
        <v>0</v>
      </c>
      <c r="J180" s="17">
        <v>0</v>
      </c>
      <c r="K180" s="20">
        <v>0</v>
      </c>
      <c r="L180" s="20" t="s">
        <v>698</v>
      </c>
      <c r="M180" s="17" t="s">
        <v>645</v>
      </c>
    </row>
    <row r="181" spans="1:13" s="12" customFormat="1" ht="75" x14ac:dyDescent="0.2">
      <c r="A181" s="17">
        <v>20250089</v>
      </c>
      <c r="B181" s="25" t="s">
        <v>281</v>
      </c>
      <c r="C181" s="17" t="s">
        <v>529</v>
      </c>
      <c r="D181" s="36">
        <v>45750</v>
      </c>
      <c r="E181" s="29">
        <v>45811</v>
      </c>
      <c r="F181" s="30" t="s">
        <v>448</v>
      </c>
      <c r="G181" s="34">
        <v>0.754</v>
      </c>
      <c r="H181" s="20">
        <v>11200000</v>
      </c>
      <c r="I181" s="20">
        <v>370000</v>
      </c>
      <c r="J181" s="17">
        <v>0</v>
      </c>
      <c r="K181" s="20">
        <v>0</v>
      </c>
      <c r="L181" s="20" t="s">
        <v>698</v>
      </c>
      <c r="M181" s="17" t="s">
        <v>645</v>
      </c>
    </row>
    <row r="182" spans="1:13" s="12" customFormat="1" ht="75" x14ac:dyDescent="0.2">
      <c r="A182" s="17">
        <v>20250090</v>
      </c>
      <c r="B182" s="25" t="s">
        <v>282</v>
      </c>
      <c r="C182" s="17" t="s">
        <v>529</v>
      </c>
      <c r="D182" s="36">
        <v>45750</v>
      </c>
      <c r="E182" s="29">
        <v>45811</v>
      </c>
      <c r="F182" s="30" t="s">
        <v>449</v>
      </c>
      <c r="G182" s="31">
        <v>1</v>
      </c>
      <c r="H182" s="20">
        <v>18400000</v>
      </c>
      <c r="I182" s="20">
        <v>0</v>
      </c>
      <c r="J182" s="17">
        <v>0</v>
      </c>
      <c r="K182" s="20">
        <v>0</v>
      </c>
      <c r="L182" s="20" t="s">
        <v>698</v>
      </c>
      <c r="M182" s="17" t="s">
        <v>645</v>
      </c>
    </row>
    <row r="183" spans="1:13" s="12" customFormat="1" ht="75" x14ac:dyDescent="0.2">
      <c r="A183" s="17">
        <v>20250091</v>
      </c>
      <c r="B183" s="25" t="s">
        <v>283</v>
      </c>
      <c r="C183" s="17" t="s">
        <v>529</v>
      </c>
      <c r="D183" s="36">
        <v>45750</v>
      </c>
      <c r="E183" s="29">
        <v>45811</v>
      </c>
      <c r="F183" s="30" t="s">
        <v>447</v>
      </c>
      <c r="G183" s="31">
        <v>1</v>
      </c>
      <c r="H183" s="20">
        <v>20900000</v>
      </c>
      <c r="I183" s="20">
        <v>0</v>
      </c>
      <c r="J183" s="17">
        <v>0</v>
      </c>
      <c r="K183" s="20">
        <v>0</v>
      </c>
      <c r="L183" s="20" t="s">
        <v>698</v>
      </c>
      <c r="M183" s="17" t="s">
        <v>645</v>
      </c>
    </row>
    <row r="184" spans="1:13" s="12" customFormat="1" ht="75" x14ac:dyDescent="0.2">
      <c r="A184" s="17">
        <v>20250092</v>
      </c>
      <c r="B184" s="25" t="s">
        <v>284</v>
      </c>
      <c r="C184" s="17" t="s">
        <v>529</v>
      </c>
      <c r="D184" s="36">
        <v>45750</v>
      </c>
      <c r="E184" s="29">
        <v>45811</v>
      </c>
      <c r="F184" s="30" t="s">
        <v>449</v>
      </c>
      <c r="G184" s="31">
        <v>1</v>
      </c>
      <c r="H184" s="20">
        <v>18400000</v>
      </c>
      <c r="I184" s="20">
        <v>0</v>
      </c>
      <c r="J184" s="17">
        <v>0</v>
      </c>
      <c r="K184" s="20">
        <v>0</v>
      </c>
      <c r="L184" s="20" t="s">
        <v>698</v>
      </c>
      <c r="M184" s="17" t="s">
        <v>645</v>
      </c>
    </row>
    <row r="185" spans="1:13" s="12" customFormat="1" ht="75" x14ac:dyDescent="0.2">
      <c r="A185" s="17">
        <v>20250093</v>
      </c>
      <c r="B185" s="25" t="s">
        <v>285</v>
      </c>
      <c r="C185" s="17" t="s">
        <v>529</v>
      </c>
      <c r="D185" s="36">
        <v>45750</v>
      </c>
      <c r="E185" s="29">
        <v>45811</v>
      </c>
      <c r="F185" s="30" t="s">
        <v>447</v>
      </c>
      <c r="G185" s="31">
        <v>1</v>
      </c>
      <c r="H185" s="20">
        <v>20900000</v>
      </c>
      <c r="I185" s="20">
        <v>0</v>
      </c>
      <c r="J185" s="17">
        <v>0</v>
      </c>
      <c r="K185" s="20">
        <v>0</v>
      </c>
      <c r="L185" s="20" t="s">
        <v>698</v>
      </c>
      <c r="M185" s="17" t="s">
        <v>645</v>
      </c>
    </row>
    <row r="186" spans="1:13" s="12" customFormat="1" ht="75" x14ac:dyDescent="0.2">
      <c r="A186" s="17">
        <v>20250094</v>
      </c>
      <c r="B186" s="25" t="s">
        <v>286</v>
      </c>
      <c r="C186" s="17" t="s">
        <v>529</v>
      </c>
      <c r="D186" s="36">
        <v>45750</v>
      </c>
      <c r="E186" s="29">
        <v>45811</v>
      </c>
      <c r="F186" s="30" t="s">
        <v>448</v>
      </c>
      <c r="G186" s="31">
        <v>1</v>
      </c>
      <c r="H186" s="20">
        <v>14900000</v>
      </c>
      <c r="I186" s="20">
        <v>0</v>
      </c>
      <c r="J186" s="17">
        <v>0</v>
      </c>
      <c r="K186" s="20">
        <v>0</v>
      </c>
      <c r="L186" s="20" t="s">
        <v>698</v>
      </c>
      <c r="M186" s="17" t="s">
        <v>645</v>
      </c>
    </row>
    <row r="187" spans="1:13" s="12" customFormat="1" ht="75" x14ac:dyDescent="0.2">
      <c r="A187" s="17">
        <v>20250095</v>
      </c>
      <c r="B187" s="25" t="s">
        <v>287</v>
      </c>
      <c r="C187" s="17" t="s">
        <v>529</v>
      </c>
      <c r="D187" s="36">
        <v>45750</v>
      </c>
      <c r="E187" s="29">
        <v>45811</v>
      </c>
      <c r="F187" s="30" t="s">
        <v>448</v>
      </c>
      <c r="G187" s="31">
        <v>1</v>
      </c>
      <c r="H187" s="20">
        <v>14900000</v>
      </c>
      <c r="I187" s="20">
        <v>0</v>
      </c>
      <c r="J187" s="17">
        <v>0</v>
      </c>
      <c r="K187" s="20">
        <v>0</v>
      </c>
      <c r="L187" s="20" t="s">
        <v>698</v>
      </c>
      <c r="M187" s="17" t="s">
        <v>645</v>
      </c>
    </row>
    <row r="188" spans="1:13" s="12" customFormat="1" ht="75" x14ac:dyDescent="0.2">
      <c r="A188" s="17">
        <v>20250096</v>
      </c>
      <c r="B188" s="25" t="s">
        <v>288</v>
      </c>
      <c r="C188" s="17" t="s">
        <v>529</v>
      </c>
      <c r="D188" s="36">
        <v>45750</v>
      </c>
      <c r="E188" s="29">
        <v>45811</v>
      </c>
      <c r="F188" s="30" t="s">
        <v>448</v>
      </c>
      <c r="G188" s="31">
        <v>1</v>
      </c>
      <c r="H188" s="20">
        <v>14900000</v>
      </c>
      <c r="I188" s="20">
        <v>0</v>
      </c>
      <c r="J188" s="17">
        <v>0</v>
      </c>
      <c r="K188" s="20">
        <v>0</v>
      </c>
      <c r="L188" s="20" t="s">
        <v>698</v>
      </c>
      <c r="M188" s="17" t="s">
        <v>645</v>
      </c>
    </row>
    <row r="189" spans="1:13" s="12" customFormat="1" ht="75" x14ac:dyDescent="0.2">
      <c r="A189" s="17">
        <v>20250098</v>
      </c>
      <c r="B189" s="25" t="s">
        <v>289</v>
      </c>
      <c r="C189" s="17" t="s">
        <v>529</v>
      </c>
      <c r="D189" s="36">
        <v>45750</v>
      </c>
      <c r="E189" s="29">
        <v>45811</v>
      </c>
      <c r="F189" s="30" t="s">
        <v>448</v>
      </c>
      <c r="G189" s="31">
        <v>1</v>
      </c>
      <c r="H189" s="20">
        <v>14900000</v>
      </c>
      <c r="I189" s="20">
        <v>0</v>
      </c>
      <c r="J189" s="17">
        <v>0</v>
      </c>
      <c r="K189" s="20">
        <v>0</v>
      </c>
      <c r="L189" s="20" t="s">
        <v>698</v>
      </c>
      <c r="M189" s="17" t="s">
        <v>645</v>
      </c>
    </row>
    <row r="190" spans="1:13" s="12" customFormat="1" ht="75" x14ac:dyDescent="0.2">
      <c r="A190" s="17">
        <v>20250099</v>
      </c>
      <c r="B190" s="25" t="s">
        <v>290</v>
      </c>
      <c r="C190" s="17" t="s">
        <v>529</v>
      </c>
      <c r="D190" s="36">
        <v>45750</v>
      </c>
      <c r="E190" s="29">
        <v>45811</v>
      </c>
      <c r="F190" s="30" t="s">
        <v>449</v>
      </c>
      <c r="G190" s="31">
        <v>1</v>
      </c>
      <c r="H190" s="20">
        <v>18400000</v>
      </c>
      <c r="I190" s="20">
        <v>0</v>
      </c>
      <c r="J190" s="17">
        <v>0</v>
      </c>
      <c r="K190" s="20">
        <v>0</v>
      </c>
      <c r="L190" s="20" t="s">
        <v>698</v>
      </c>
      <c r="M190" s="17" t="s">
        <v>645</v>
      </c>
    </row>
    <row r="191" spans="1:13" s="12" customFormat="1" ht="75" x14ac:dyDescent="0.2">
      <c r="A191" s="17">
        <v>20250100</v>
      </c>
      <c r="B191" s="25" t="s">
        <v>291</v>
      </c>
      <c r="C191" s="17" t="s">
        <v>529</v>
      </c>
      <c r="D191" s="36">
        <v>45750</v>
      </c>
      <c r="E191" s="29">
        <v>45811</v>
      </c>
      <c r="F191" s="30" t="s">
        <v>449</v>
      </c>
      <c r="G191" s="31">
        <v>1</v>
      </c>
      <c r="H191" s="20">
        <v>18400000</v>
      </c>
      <c r="I191" s="20">
        <v>0</v>
      </c>
      <c r="J191" s="17">
        <v>0</v>
      </c>
      <c r="K191" s="20">
        <v>0</v>
      </c>
      <c r="L191" s="20" t="s">
        <v>698</v>
      </c>
      <c r="M191" s="17" t="s">
        <v>645</v>
      </c>
    </row>
    <row r="192" spans="1:13" s="12" customFormat="1" ht="75" x14ac:dyDescent="0.2">
      <c r="A192" s="17">
        <v>20250101</v>
      </c>
      <c r="B192" s="25" t="s">
        <v>292</v>
      </c>
      <c r="C192" s="17" t="s">
        <v>529</v>
      </c>
      <c r="D192" s="36">
        <v>45750</v>
      </c>
      <c r="E192" s="29">
        <v>45811</v>
      </c>
      <c r="F192" s="30">
        <v>14900000</v>
      </c>
      <c r="G192" s="31">
        <v>1</v>
      </c>
      <c r="H192" s="20">
        <v>14900000</v>
      </c>
      <c r="I192" s="20">
        <v>0</v>
      </c>
      <c r="J192" s="17">
        <v>0</v>
      </c>
      <c r="K192" s="20">
        <v>0</v>
      </c>
      <c r="L192" s="20" t="s">
        <v>698</v>
      </c>
      <c r="M192" s="17" t="s">
        <v>645</v>
      </c>
    </row>
    <row r="193" spans="1:13" s="12" customFormat="1" ht="75" x14ac:dyDescent="0.2">
      <c r="A193" s="17">
        <v>20250102</v>
      </c>
      <c r="B193" s="25" t="s">
        <v>293</v>
      </c>
      <c r="C193" s="17" t="s">
        <v>529</v>
      </c>
      <c r="D193" s="36">
        <v>45750</v>
      </c>
      <c r="E193" s="29">
        <v>45811</v>
      </c>
      <c r="F193" s="30" t="s">
        <v>447</v>
      </c>
      <c r="G193" s="31">
        <v>1</v>
      </c>
      <c r="H193" s="20">
        <v>20900000</v>
      </c>
      <c r="I193" s="20">
        <v>0</v>
      </c>
      <c r="J193" s="17">
        <v>0</v>
      </c>
      <c r="K193" s="20">
        <v>0</v>
      </c>
      <c r="L193" s="20" t="s">
        <v>698</v>
      </c>
      <c r="M193" s="17" t="s">
        <v>645</v>
      </c>
    </row>
    <row r="194" spans="1:13" s="12" customFormat="1" ht="75" x14ac:dyDescent="0.2">
      <c r="A194" s="17">
        <v>20250103</v>
      </c>
      <c r="B194" s="25" t="s">
        <v>294</v>
      </c>
      <c r="C194" s="17" t="s">
        <v>529</v>
      </c>
      <c r="D194" s="36">
        <v>45750</v>
      </c>
      <c r="E194" s="29">
        <v>45811</v>
      </c>
      <c r="F194" s="30" t="s">
        <v>448</v>
      </c>
      <c r="G194" s="31">
        <v>1</v>
      </c>
      <c r="H194" s="20">
        <v>14900000</v>
      </c>
      <c r="I194" s="20">
        <v>0</v>
      </c>
      <c r="J194" s="17">
        <v>0</v>
      </c>
      <c r="K194" s="20">
        <v>0</v>
      </c>
      <c r="L194" s="20" t="s">
        <v>698</v>
      </c>
      <c r="M194" s="17" t="s">
        <v>645</v>
      </c>
    </row>
    <row r="195" spans="1:13" s="12" customFormat="1" ht="75" x14ac:dyDescent="0.2">
      <c r="A195" s="17">
        <v>20250104</v>
      </c>
      <c r="B195" s="25" t="s">
        <v>295</v>
      </c>
      <c r="C195" s="17" t="s">
        <v>529</v>
      </c>
      <c r="D195" s="36">
        <v>45750</v>
      </c>
      <c r="E195" s="29">
        <v>45811</v>
      </c>
      <c r="F195" s="30" t="s">
        <v>448</v>
      </c>
      <c r="G195" s="31">
        <v>1</v>
      </c>
      <c r="H195" s="20">
        <v>14900000</v>
      </c>
      <c r="I195" s="20">
        <v>0</v>
      </c>
      <c r="J195" s="17">
        <v>0</v>
      </c>
      <c r="K195" s="20">
        <v>0</v>
      </c>
      <c r="L195" s="20" t="s">
        <v>698</v>
      </c>
      <c r="M195" s="17" t="s">
        <v>645</v>
      </c>
    </row>
    <row r="196" spans="1:13" s="12" customFormat="1" ht="75" x14ac:dyDescent="0.2">
      <c r="A196" s="17">
        <v>20250105</v>
      </c>
      <c r="B196" s="25" t="s">
        <v>296</v>
      </c>
      <c r="C196" s="17" t="s">
        <v>529</v>
      </c>
      <c r="D196" s="36">
        <v>45750</v>
      </c>
      <c r="E196" s="29">
        <v>45811</v>
      </c>
      <c r="F196" s="30" t="s">
        <v>447</v>
      </c>
      <c r="G196" s="31">
        <v>1</v>
      </c>
      <c r="H196" s="20">
        <v>20900000</v>
      </c>
      <c r="I196" s="20">
        <v>0</v>
      </c>
      <c r="J196" s="17">
        <v>0</v>
      </c>
      <c r="K196" s="20">
        <v>0</v>
      </c>
      <c r="L196" s="20" t="s">
        <v>698</v>
      </c>
      <c r="M196" s="17" t="s">
        <v>645</v>
      </c>
    </row>
    <row r="197" spans="1:13" s="12" customFormat="1" ht="75" x14ac:dyDescent="0.2">
      <c r="A197" s="17">
        <v>20250106</v>
      </c>
      <c r="B197" s="25" t="s">
        <v>297</v>
      </c>
      <c r="C197" s="17" t="s">
        <v>529</v>
      </c>
      <c r="D197" s="36">
        <v>45750</v>
      </c>
      <c r="E197" s="29">
        <v>45811</v>
      </c>
      <c r="F197" s="30" t="s">
        <v>449</v>
      </c>
      <c r="G197" s="31">
        <v>1</v>
      </c>
      <c r="H197" s="20">
        <v>18400000</v>
      </c>
      <c r="I197" s="20">
        <v>0</v>
      </c>
      <c r="J197" s="17">
        <v>0</v>
      </c>
      <c r="K197" s="20">
        <v>0</v>
      </c>
      <c r="L197" s="20" t="s">
        <v>698</v>
      </c>
      <c r="M197" s="17" t="s">
        <v>645</v>
      </c>
    </row>
    <row r="198" spans="1:13" s="12" customFormat="1" ht="75" x14ac:dyDescent="0.2">
      <c r="A198" s="17">
        <v>20250107</v>
      </c>
      <c r="B198" s="25" t="s">
        <v>298</v>
      </c>
      <c r="C198" s="17" t="s">
        <v>529</v>
      </c>
      <c r="D198" s="36">
        <v>45750</v>
      </c>
      <c r="E198" s="29">
        <v>45811</v>
      </c>
      <c r="F198" s="30" t="s">
        <v>447</v>
      </c>
      <c r="G198" s="31">
        <v>1</v>
      </c>
      <c r="H198" s="20">
        <v>20900000</v>
      </c>
      <c r="I198" s="20">
        <v>0</v>
      </c>
      <c r="J198" s="17">
        <v>0</v>
      </c>
      <c r="K198" s="20">
        <v>0</v>
      </c>
      <c r="L198" s="20" t="s">
        <v>698</v>
      </c>
      <c r="M198" s="17" t="s">
        <v>645</v>
      </c>
    </row>
    <row r="199" spans="1:13" s="12" customFormat="1" ht="75" x14ac:dyDescent="0.2">
      <c r="A199" s="17">
        <v>20250108</v>
      </c>
      <c r="B199" s="25" t="s">
        <v>299</v>
      </c>
      <c r="C199" s="17" t="s">
        <v>529</v>
      </c>
      <c r="D199" s="36">
        <v>45750</v>
      </c>
      <c r="E199" s="29">
        <v>45811</v>
      </c>
      <c r="F199" s="30" t="s">
        <v>447</v>
      </c>
      <c r="G199" s="31">
        <v>1</v>
      </c>
      <c r="H199" s="20">
        <v>20900000</v>
      </c>
      <c r="I199" s="20">
        <v>0</v>
      </c>
      <c r="J199" s="17">
        <v>0</v>
      </c>
      <c r="K199" s="20">
        <v>0</v>
      </c>
      <c r="L199" s="20" t="s">
        <v>698</v>
      </c>
      <c r="M199" s="17" t="s">
        <v>645</v>
      </c>
    </row>
    <row r="200" spans="1:13" s="12" customFormat="1" ht="75" x14ac:dyDescent="0.2">
      <c r="A200" s="17">
        <v>20250109</v>
      </c>
      <c r="B200" s="25" t="s">
        <v>300</v>
      </c>
      <c r="C200" s="17" t="s">
        <v>529</v>
      </c>
      <c r="D200" s="36">
        <v>45750</v>
      </c>
      <c r="E200" s="29">
        <v>45811</v>
      </c>
      <c r="F200" s="30" t="s">
        <v>447</v>
      </c>
      <c r="G200" s="31">
        <v>1</v>
      </c>
      <c r="H200" s="20">
        <v>20900000</v>
      </c>
      <c r="I200" s="20">
        <v>0</v>
      </c>
      <c r="J200" s="17">
        <v>0</v>
      </c>
      <c r="K200" s="20">
        <v>0</v>
      </c>
      <c r="L200" s="20" t="s">
        <v>698</v>
      </c>
      <c r="M200" s="17" t="s">
        <v>645</v>
      </c>
    </row>
    <row r="201" spans="1:13" s="12" customFormat="1" ht="75" x14ac:dyDescent="0.2">
      <c r="A201" s="17">
        <v>20250110</v>
      </c>
      <c r="B201" s="25" t="s">
        <v>301</v>
      </c>
      <c r="C201" s="17" t="s">
        <v>529</v>
      </c>
      <c r="D201" s="36">
        <v>45750</v>
      </c>
      <c r="E201" s="29">
        <v>45811</v>
      </c>
      <c r="F201" s="30" t="s">
        <v>447</v>
      </c>
      <c r="G201" s="34">
        <v>0.85240000000000005</v>
      </c>
      <c r="H201" s="20">
        <v>17600000</v>
      </c>
      <c r="I201" s="20">
        <v>3300000</v>
      </c>
      <c r="J201" s="17">
        <v>0</v>
      </c>
      <c r="K201" s="20">
        <v>0</v>
      </c>
      <c r="L201" s="20" t="s">
        <v>698</v>
      </c>
      <c r="M201" s="17" t="s">
        <v>645</v>
      </c>
    </row>
    <row r="202" spans="1:13" s="12" customFormat="1" ht="75" x14ac:dyDescent="0.2">
      <c r="A202" s="17">
        <v>20250111</v>
      </c>
      <c r="B202" s="25" t="s">
        <v>302</v>
      </c>
      <c r="C202" s="17" t="s">
        <v>530</v>
      </c>
      <c r="D202" s="36">
        <v>45750</v>
      </c>
      <c r="E202" s="29">
        <v>45780</v>
      </c>
      <c r="F202" s="30" t="s">
        <v>449</v>
      </c>
      <c r="G202" s="34">
        <v>0.55730000000000002</v>
      </c>
      <c r="H202" s="20">
        <v>10200000</v>
      </c>
      <c r="I202" s="20">
        <v>8200000</v>
      </c>
      <c r="J202" s="17">
        <v>0</v>
      </c>
      <c r="K202" s="20">
        <v>0</v>
      </c>
      <c r="L202" s="20" t="s">
        <v>698</v>
      </c>
      <c r="M202" s="17" t="s">
        <v>645</v>
      </c>
    </row>
    <row r="203" spans="1:13" s="12" customFormat="1" ht="75" x14ac:dyDescent="0.2">
      <c r="A203" s="17">
        <v>20250112</v>
      </c>
      <c r="B203" s="25" t="s">
        <v>303</v>
      </c>
      <c r="C203" s="17" t="s">
        <v>529</v>
      </c>
      <c r="D203" s="36">
        <v>45750</v>
      </c>
      <c r="E203" s="29">
        <v>45811</v>
      </c>
      <c r="F203" s="30" t="s">
        <v>448</v>
      </c>
      <c r="G203" s="31">
        <v>1</v>
      </c>
      <c r="H203" s="20">
        <v>14900000</v>
      </c>
      <c r="I203" s="20">
        <v>0</v>
      </c>
      <c r="J203" s="17">
        <v>0</v>
      </c>
      <c r="K203" s="20">
        <v>0</v>
      </c>
      <c r="L203" s="20" t="s">
        <v>698</v>
      </c>
      <c r="M203" s="17" t="s">
        <v>645</v>
      </c>
    </row>
    <row r="204" spans="1:13" s="12" customFormat="1" ht="75" x14ac:dyDescent="0.2">
      <c r="A204" s="17">
        <v>20250113</v>
      </c>
      <c r="B204" s="25" t="s">
        <v>304</v>
      </c>
      <c r="C204" s="17" t="s">
        <v>529</v>
      </c>
      <c r="D204" s="36">
        <v>45750</v>
      </c>
      <c r="E204" s="29">
        <v>45811</v>
      </c>
      <c r="F204" s="30" t="s">
        <v>448</v>
      </c>
      <c r="G204" s="31">
        <v>1</v>
      </c>
      <c r="H204" s="20">
        <v>14900000</v>
      </c>
      <c r="I204" s="20">
        <v>0</v>
      </c>
      <c r="J204" s="17">
        <v>0</v>
      </c>
      <c r="K204" s="20">
        <v>0</v>
      </c>
      <c r="L204" s="20" t="s">
        <v>698</v>
      </c>
      <c r="M204" s="17" t="s">
        <v>645</v>
      </c>
    </row>
    <row r="205" spans="1:13" s="12" customFormat="1" ht="75" x14ac:dyDescent="0.2">
      <c r="A205" s="17">
        <v>20250114</v>
      </c>
      <c r="B205" s="25" t="s">
        <v>305</v>
      </c>
      <c r="C205" s="17" t="s">
        <v>529</v>
      </c>
      <c r="D205" s="36">
        <v>45750</v>
      </c>
      <c r="E205" s="29">
        <v>45811</v>
      </c>
      <c r="F205" s="30" t="s">
        <v>447</v>
      </c>
      <c r="G205" s="31">
        <v>1</v>
      </c>
      <c r="H205" s="20">
        <v>20900000</v>
      </c>
      <c r="I205" s="20">
        <v>0</v>
      </c>
      <c r="J205" s="17">
        <v>0</v>
      </c>
      <c r="K205" s="20">
        <v>0</v>
      </c>
      <c r="L205" s="20" t="s">
        <v>698</v>
      </c>
      <c r="M205" s="17" t="s">
        <v>645</v>
      </c>
    </row>
    <row r="206" spans="1:13" s="12" customFormat="1" ht="75" x14ac:dyDescent="0.2">
      <c r="A206" s="17">
        <v>20250115</v>
      </c>
      <c r="B206" s="25" t="s">
        <v>306</v>
      </c>
      <c r="C206" s="17" t="s">
        <v>529</v>
      </c>
      <c r="D206" s="36">
        <v>45750</v>
      </c>
      <c r="E206" s="29">
        <v>45811</v>
      </c>
      <c r="F206" s="30" t="s">
        <v>449</v>
      </c>
      <c r="G206" s="34">
        <v>0.89670000000000005</v>
      </c>
      <c r="H206" s="20">
        <v>16500000</v>
      </c>
      <c r="I206" s="20">
        <v>1900000</v>
      </c>
      <c r="J206" s="17">
        <v>0</v>
      </c>
      <c r="K206" s="20">
        <v>0</v>
      </c>
      <c r="L206" s="20" t="s">
        <v>698</v>
      </c>
      <c r="M206" s="17" t="s">
        <v>645</v>
      </c>
    </row>
    <row r="207" spans="1:13" s="12" customFormat="1" ht="75" x14ac:dyDescent="0.2">
      <c r="A207" s="17">
        <v>20250116</v>
      </c>
      <c r="B207" s="25" t="s">
        <v>307</v>
      </c>
      <c r="C207" s="17" t="s">
        <v>529</v>
      </c>
      <c r="D207" s="36">
        <v>45750</v>
      </c>
      <c r="E207" s="29">
        <v>45811</v>
      </c>
      <c r="F207" s="30" t="s">
        <v>447</v>
      </c>
      <c r="G207" s="31">
        <v>1</v>
      </c>
      <c r="H207" s="20">
        <v>20900000</v>
      </c>
      <c r="I207" s="20">
        <v>0</v>
      </c>
      <c r="J207" s="17">
        <v>0</v>
      </c>
      <c r="K207" s="20">
        <v>0</v>
      </c>
      <c r="L207" s="20" t="s">
        <v>698</v>
      </c>
      <c r="M207" s="17" t="s">
        <v>645</v>
      </c>
    </row>
    <row r="208" spans="1:13" s="12" customFormat="1" ht="75" x14ac:dyDescent="0.2">
      <c r="A208" s="17">
        <v>20250117</v>
      </c>
      <c r="B208" s="25" t="s">
        <v>308</v>
      </c>
      <c r="C208" s="17" t="s">
        <v>529</v>
      </c>
      <c r="D208" s="36">
        <v>45750</v>
      </c>
      <c r="E208" s="29">
        <v>45811</v>
      </c>
      <c r="F208" s="30" t="s">
        <v>449</v>
      </c>
      <c r="G208" s="31">
        <v>1</v>
      </c>
      <c r="H208" s="20">
        <v>18400000</v>
      </c>
      <c r="I208" s="20">
        <v>0</v>
      </c>
      <c r="J208" s="17">
        <v>1</v>
      </c>
      <c r="K208" s="20">
        <v>1500000</v>
      </c>
      <c r="L208" s="20" t="s">
        <v>698</v>
      </c>
      <c r="M208" s="17" t="s">
        <v>645</v>
      </c>
    </row>
    <row r="209" spans="1:13" s="12" customFormat="1" ht="75" x14ac:dyDescent="0.2">
      <c r="A209" s="17">
        <v>20250118</v>
      </c>
      <c r="B209" s="25" t="s">
        <v>309</v>
      </c>
      <c r="C209" s="17" t="s">
        <v>529</v>
      </c>
      <c r="D209" s="36">
        <v>45750</v>
      </c>
      <c r="E209" s="29">
        <v>45811</v>
      </c>
      <c r="F209" s="30" t="s">
        <v>448</v>
      </c>
      <c r="G209" s="31">
        <v>1</v>
      </c>
      <c r="H209" s="20">
        <v>14900000</v>
      </c>
      <c r="I209" s="20">
        <v>0</v>
      </c>
      <c r="J209" s="17">
        <v>0</v>
      </c>
      <c r="K209" s="20">
        <v>0</v>
      </c>
      <c r="L209" s="20" t="s">
        <v>698</v>
      </c>
      <c r="M209" s="17" t="s">
        <v>645</v>
      </c>
    </row>
    <row r="210" spans="1:13" s="12" customFormat="1" ht="75" x14ac:dyDescent="0.2">
      <c r="A210" s="17">
        <v>20250119</v>
      </c>
      <c r="B210" s="25" t="s">
        <v>310</v>
      </c>
      <c r="C210" s="17" t="s">
        <v>529</v>
      </c>
      <c r="D210" s="36">
        <v>45750</v>
      </c>
      <c r="E210" s="29">
        <v>45811</v>
      </c>
      <c r="F210" s="30" t="s">
        <v>448</v>
      </c>
      <c r="G210" s="31">
        <v>1</v>
      </c>
      <c r="H210" s="20">
        <v>14900000</v>
      </c>
      <c r="I210" s="20">
        <v>0</v>
      </c>
      <c r="J210" s="17">
        <v>0</v>
      </c>
      <c r="K210" s="20">
        <v>0</v>
      </c>
      <c r="L210" s="20" t="s">
        <v>698</v>
      </c>
      <c r="M210" s="17" t="s">
        <v>645</v>
      </c>
    </row>
    <row r="211" spans="1:13" s="12" customFormat="1" ht="75" x14ac:dyDescent="0.2">
      <c r="A211" s="17">
        <v>20250120</v>
      </c>
      <c r="B211" s="25" t="s">
        <v>311</v>
      </c>
      <c r="C211" s="17" t="s">
        <v>529</v>
      </c>
      <c r="D211" s="36">
        <v>45750</v>
      </c>
      <c r="E211" s="29">
        <v>45811</v>
      </c>
      <c r="F211" s="30" t="s">
        <v>448</v>
      </c>
      <c r="G211" s="31">
        <v>1</v>
      </c>
      <c r="H211" s="20">
        <v>14900000</v>
      </c>
      <c r="I211" s="20">
        <v>0</v>
      </c>
      <c r="J211" s="17">
        <v>0</v>
      </c>
      <c r="K211" s="20">
        <v>0</v>
      </c>
      <c r="L211" s="20" t="s">
        <v>698</v>
      </c>
      <c r="M211" s="17" t="s">
        <v>645</v>
      </c>
    </row>
    <row r="212" spans="1:13" s="12" customFormat="1" ht="75" x14ac:dyDescent="0.2">
      <c r="A212" s="17">
        <v>20250121</v>
      </c>
      <c r="B212" s="25" t="s">
        <v>312</v>
      </c>
      <c r="C212" s="17" t="s">
        <v>529</v>
      </c>
      <c r="D212" s="36">
        <v>45750</v>
      </c>
      <c r="E212" s="29">
        <v>45811</v>
      </c>
      <c r="F212" s="30" t="s">
        <v>448</v>
      </c>
      <c r="G212" s="31">
        <v>1</v>
      </c>
      <c r="H212" s="20">
        <v>14900000</v>
      </c>
      <c r="I212" s="20">
        <v>0</v>
      </c>
      <c r="J212" s="17">
        <v>0</v>
      </c>
      <c r="K212" s="20">
        <v>0</v>
      </c>
      <c r="L212" s="20" t="s">
        <v>698</v>
      </c>
      <c r="M212" s="17" t="s">
        <v>645</v>
      </c>
    </row>
    <row r="213" spans="1:13" s="12" customFormat="1" ht="60" x14ac:dyDescent="0.2">
      <c r="A213" s="17">
        <v>20250122</v>
      </c>
      <c r="B213" s="25" t="s">
        <v>313</v>
      </c>
      <c r="C213" s="17" t="s">
        <v>531</v>
      </c>
      <c r="D213" s="36">
        <v>45750</v>
      </c>
      <c r="E213" s="29">
        <v>45811</v>
      </c>
      <c r="F213" s="30">
        <v>9946836961</v>
      </c>
      <c r="G213" s="33">
        <f>+H213/(K213+F213)</f>
        <v>5.8619414924177118E-2</v>
      </c>
      <c r="H213" s="20">
        <v>583077763</v>
      </c>
      <c r="I213" s="20">
        <f>+F213-H213+K213</f>
        <v>9363759198</v>
      </c>
      <c r="J213" s="17">
        <v>0</v>
      </c>
      <c r="K213" s="20">
        <v>0</v>
      </c>
      <c r="L213" s="20" t="s">
        <v>699</v>
      </c>
      <c r="M213" s="17" t="s">
        <v>646</v>
      </c>
    </row>
    <row r="214" spans="1:13" s="12" customFormat="1" ht="75" x14ac:dyDescent="0.2">
      <c r="A214" s="17">
        <v>20250123</v>
      </c>
      <c r="B214" s="25" t="s">
        <v>314</v>
      </c>
      <c r="C214" s="17" t="s">
        <v>529</v>
      </c>
      <c r="D214" s="36">
        <v>45750</v>
      </c>
      <c r="E214" s="29">
        <v>45811</v>
      </c>
      <c r="F214" s="30" t="s">
        <v>448</v>
      </c>
      <c r="G214" s="31">
        <v>1</v>
      </c>
      <c r="H214" s="20">
        <v>14900000</v>
      </c>
      <c r="I214" s="20">
        <v>0</v>
      </c>
      <c r="J214" s="17">
        <v>0</v>
      </c>
      <c r="K214" s="20">
        <v>0</v>
      </c>
      <c r="L214" s="20" t="s">
        <v>698</v>
      </c>
      <c r="M214" s="17" t="s">
        <v>645</v>
      </c>
    </row>
    <row r="215" spans="1:13" s="12" customFormat="1" ht="75" x14ac:dyDescent="0.2">
      <c r="A215" s="17">
        <v>20250124</v>
      </c>
      <c r="B215" s="25" t="s">
        <v>315</v>
      </c>
      <c r="C215" s="17" t="s">
        <v>529</v>
      </c>
      <c r="D215" s="36">
        <v>45750</v>
      </c>
      <c r="E215" s="29">
        <v>45811</v>
      </c>
      <c r="F215" s="30" t="s">
        <v>447</v>
      </c>
      <c r="G215" s="31">
        <v>1</v>
      </c>
      <c r="H215" s="20">
        <v>20900000</v>
      </c>
      <c r="I215" s="20">
        <v>0</v>
      </c>
      <c r="J215" s="17">
        <v>0</v>
      </c>
      <c r="K215" s="20">
        <v>0</v>
      </c>
      <c r="L215" s="20" t="s">
        <v>698</v>
      </c>
      <c r="M215" s="17" t="s">
        <v>645</v>
      </c>
    </row>
    <row r="216" spans="1:13" s="12" customFormat="1" ht="75" x14ac:dyDescent="0.2">
      <c r="A216" s="17">
        <v>20250125</v>
      </c>
      <c r="B216" s="25" t="s">
        <v>316</v>
      </c>
      <c r="C216" s="17" t="s">
        <v>529</v>
      </c>
      <c r="D216" s="36">
        <v>45750</v>
      </c>
      <c r="E216" s="29">
        <v>45811</v>
      </c>
      <c r="F216" s="30" t="s">
        <v>448</v>
      </c>
      <c r="G216" s="31">
        <v>1</v>
      </c>
      <c r="H216" s="20">
        <v>14900000</v>
      </c>
      <c r="I216" s="20">
        <v>0</v>
      </c>
      <c r="J216" s="17">
        <v>0</v>
      </c>
      <c r="K216" s="20">
        <v>0</v>
      </c>
      <c r="L216" s="20" t="s">
        <v>698</v>
      </c>
      <c r="M216" s="17" t="s">
        <v>645</v>
      </c>
    </row>
    <row r="217" spans="1:13" s="12" customFormat="1" ht="75" x14ac:dyDescent="0.2">
      <c r="A217" s="17">
        <v>20250126</v>
      </c>
      <c r="B217" s="25" t="s">
        <v>317</v>
      </c>
      <c r="C217" s="17" t="s">
        <v>529</v>
      </c>
      <c r="D217" s="36">
        <v>45750</v>
      </c>
      <c r="E217" s="29">
        <v>45811</v>
      </c>
      <c r="F217" s="30" t="s">
        <v>448</v>
      </c>
      <c r="G217" s="31">
        <v>1</v>
      </c>
      <c r="H217" s="20">
        <v>14900000</v>
      </c>
      <c r="I217" s="20">
        <v>0</v>
      </c>
      <c r="J217" s="17">
        <v>0</v>
      </c>
      <c r="K217" s="20">
        <v>0</v>
      </c>
      <c r="L217" s="20" t="s">
        <v>698</v>
      </c>
      <c r="M217" s="17" t="s">
        <v>645</v>
      </c>
    </row>
    <row r="218" spans="1:13" s="12" customFormat="1" ht="75" x14ac:dyDescent="0.2">
      <c r="A218" s="17">
        <v>20250127</v>
      </c>
      <c r="B218" s="25" t="s">
        <v>318</v>
      </c>
      <c r="C218" s="17" t="s">
        <v>529</v>
      </c>
      <c r="D218" s="36">
        <v>45750</v>
      </c>
      <c r="E218" s="29">
        <v>45811</v>
      </c>
      <c r="F218" s="30" t="s">
        <v>447</v>
      </c>
      <c r="G218" s="31">
        <v>1</v>
      </c>
      <c r="H218" s="20">
        <v>20900000</v>
      </c>
      <c r="I218" s="20">
        <v>0</v>
      </c>
      <c r="J218" s="17">
        <v>0</v>
      </c>
      <c r="K218" s="20">
        <v>0</v>
      </c>
      <c r="L218" s="20" t="s">
        <v>698</v>
      </c>
      <c r="M218" s="17" t="s">
        <v>645</v>
      </c>
    </row>
    <row r="219" spans="1:13" s="12" customFormat="1" ht="75" x14ac:dyDescent="0.2">
      <c r="A219" s="17">
        <v>20250128</v>
      </c>
      <c r="B219" s="25" t="s">
        <v>319</v>
      </c>
      <c r="C219" s="17" t="s">
        <v>529</v>
      </c>
      <c r="D219" s="36">
        <v>45750</v>
      </c>
      <c r="E219" s="29">
        <v>45811</v>
      </c>
      <c r="F219" s="30" t="s">
        <v>447</v>
      </c>
      <c r="G219" s="31">
        <v>1</v>
      </c>
      <c r="H219" s="20">
        <v>20900000</v>
      </c>
      <c r="I219" s="20">
        <v>0</v>
      </c>
      <c r="J219" s="17">
        <v>0</v>
      </c>
      <c r="K219" s="20">
        <v>0</v>
      </c>
      <c r="L219" s="20" t="s">
        <v>698</v>
      </c>
      <c r="M219" s="17" t="s">
        <v>645</v>
      </c>
    </row>
    <row r="220" spans="1:13" s="12" customFormat="1" ht="75" x14ac:dyDescent="0.2">
      <c r="A220" s="17" t="s">
        <v>206</v>
      </c>
      <c r="B220" s="25" t="s">
        <v>320</v>
      </c>
      <c r="C220" s="17" t="s">
        <v>529</v>
      </c>
      <c r="D220" s="36">
        <v>45750</v>
      </c>
      <c r="E220" s="29">
        <v>45811</v>
      </c>
      <c r="F220" s="30" t="s">
        <v>447</v>
      </c>
      <c r="G220" s="31">
        <v>1</v>
      </c>
      <c r="H220" s="20">
        <v>20900000</v>
      </c>
      <c r="I220" s="20">
        <v>0</v>
      </c>
      <c r="J220" s="17">
        <v>0</v>
      </c>
      <c r="K220" s="20">
        <v>0</v>
      </c>
      <c r="L220" s="20" t="s">
        <v>698</v>
      </c>
      <c r="M220" s="17" t="s">
        <v>645</v>
      </c>
    </row>
    <row r="221" spans="1:13" s="12" customFormat="1" ht="75" x14ac:dyDescent="0.2">
      <c r="A221" s="17">
        <v>20250130</v>
      </c>
      <c r="B221" s="25" t="s">
        <v>321</v>
      </c>
      <c r="C221" s="17" t="s">
        <v>529</v>
      </c>
      <c r="D221" s="36">
        <v>45750</v>
      </c>
      <c r="E221" s="29">
        <v>45811</v>
      </c>
      <c r="F221" s="30" t="s">
        <v>449</v>
      </c>
      <c r="G221" s="31">
        <v>1</v>
      </c>
      <c r="H221" s="20">
        <v>18400000</v>
      </c>
      <c r="I221" s="20">
        <v>0</v>
      </c>
      <c r="J221" s="17">
        <v>0</v>
      </c>
      <c r="K221" s="20">
        <v>0</v>
      </c>
      <c r="L221" s="20" t="s">
        <v>698</v>
      </c>
      <c r="M221" s="17" t="s">
        <v>645</v>
      </c>
    </row>
    <row r="222" spans="1:13" s="12" customFormat="1" ht="75" x14ac:dyDescent="0.2">
      <c r="A222" s="17">
        <v>20250131</v>
      </c>
      <c r="B222" s="25" t="s">
        <v>322</v>
      </c>
      <c r="C222" s="17" t="s">
        <v>529</v>
      </c>
      <c r="D222" s="36">
        <v>45750</v>
      </c>
      <c r="E222" s="29">
        <v>45811</v>
      </c>
      <c r="F222" s="30" t="s">
        <v>448</v>
      </c>
      <c r="G222" s="31">
        <v>1</v>
      </c>
      <c r="H222" s="20">
        <v>14900000</v>
      </c>
      <c r="I222" s="20">
        <v>0</v>
      </c>
      <c r="J222" s="17">
        <v>0</v>
      </c>
      <c r="K222" s="20">
        <v>0</v>
      </c>
      <c r="L222" s="20" t="s">
        <v>698</v>
      </c>
      <c r="M222" s="17" t="s">
        <v>645</v>
      </c>
    </row>
    <row r="223" spans="1:13" s="12" customFormat="1" ht="75" x14ac:dyDescent="0.2">
      <c r="A223" s="17">
        <v>20250132</v>
      </c>
      <c r="B223" s="25" t="s">
        <v>323</v>
      </c>
      <c r="C223" s="17" t="s">
        <v>529</v>
      </c>
      <c r="D223" s="36">
        <v>45750</v>
      </c>
      <c r="E223" s="29">
        <v>45811</v>
      </c>
      <c r="F223" s="30" t="s">
        <v>448</v>
      </c>
      <c r="G223" s="31">
        <v>1</v>
      </c>
      <c r="H223" s="20">
        <v>14900000</v>
      </c>
      <c r="I223" s="20">
        <v>0</v>
      </c>
      <c r="J223" s="17">
        <v>0</v>
      </c>
      <c r="K223" s="20">
        <v>0</v>
      </c>
      <c r="L223" s="20" t="s">
        <v>698</v>
      </c>
      <c r="M223" s="17" t="s">
        <v>645</v>
      </c>
    </row>
    <row r="224" spans="1:13" s="12" customFormat="1" ht="75" x14ac:dyDescent="0.2">
      <c r="A224" s="17">
        <v>20250133</v>
      </c>
      <c r="B224" s="25" t="s">
        <v>324</v>
      </c>
      <c r="C224" s="17" t="s">
        <v>529</v>
      </c>
      <c r="D224" s="36">
        <v>45750</v>
      </c>
      <c r="E224" s="29">
        <v>45811</v>
      </c>
      <c r="F224" s="30" t="s">
        <v>447</v>
      </c>
      <c r="G224" s="31">
        <v>1</v>
      </c>
      <c r="H224" s="20">
        <v>20900000</v>
      </c>
      <c r="I224" s="20">
        <v>0</v>
      </c>
      <c r="J224" s="17">
        <v>0</v>
      </c>
      <c r="K224" s="20">
        <v>0</v>
      </c>
      <c r="L224" s="20" t="s">
        <v>698</v>
      </c>
      <c r="M224" s="17" t="s">
        <v>645</v>
      </c>
    </row>
    <row r="225" spans="1:13" s="12" customFormat="1" ht="75" x14ac:dyDescent="0.2">
      <c r="A225" s="17">
        <v>20250134</v>
      </c>
      <c r="B225" s="25" t="s">
        <v>325</v>
      </c>
      <c r="C225" s="17" t="s">
        <v>530</v>
      </c>
      <c r="D225" s="36">
        <v>45750</v>
      </c>
      <c r="E225" s="29">
        <v>45811</v>
      </c>
      <c r="F225" s="30" t="s">
        <v>449</v>
      </c>
      <c r="G225" s="31">
        <v>1</v>
      </c>
      <c r="H225" s="20">
        <v>18400000</v>
      </c>
      <c r="I225" s="20">
        <v>0</v>
      </c>
      <c r="J225" s="17">
        <v>0</v>
      </c>
      <c r="K225" s="20">
        <v>0</v>
      </c>
      <c r="L225" s="20" t="s">
        <v>698</v>
      </c>
      <c r="M225" s="17" t="s">
        <v>645</v>
      </c>
    </row>
    <row r="226" spans="1:13" s="12" customFormat="1" ht="75" x14ac:dyDescent="0.2">
      <c r="A226" s="17">
        <v>20250135</v>
      </c>
      <c r="B226" s="25" t="s">
        <v>326</v>
      </c>
      <c r="C226" s="17" t="s">
        <v>529</v>
      </c>
      <c r="D226" s="36">
        <v>45750</v>
      </c>
      <c r="E226" s="29">
        <v>45811</v>
      </c>
      <c r="F226" s="30" t="s">
        <v>447</v>
      </c>
      <c r="G226" s="31">
        <v>1</v>
      </c>
      <c r="H226" s="20">
        <v>20900000</v>
      </c>
      <c r="I226" s="20">
        <v>0</v>
      </c>
      <c r="J226" s="17">
        <v>0</v>
      </c>
      <c r="K226" s="20">
        <v>0</v>
      </c>
      <c r="L226" s="20" t="s">
        <v>698</v>
      </c>
      <c r="M226" s="17" t="s">
        <v>645</v>
      </c>
    </row>
    <row r="227" spans="1:13" s="12" customFormat="1" ht="75" x14ac:dyDescent="0.2">
      <c r="A227" s="17">
        <v>20250136</v>
      </c>
      <c r="B227" s="25" t="s">
        <v>327</v>
      </c>
      <c r="C227" s="17" t="s">
        <v>529</v>
      </c>
      <c r="D227" s="36">
        <v>45750</v>
      </c>
      <c r="E227" s="29">
        <v>45811</v>
      </c>
      <c r="F227" s="30" t="s">
        <v>448</v>
      </c>
      <c r="G227" s="31">
        <v>1</v>
      </c>
      <c r="H227" s="20">
        <v>14900000</v>
      </c>
      <c r="I227" s="20">
        <v>0</v>
      </c>
      <c r="J227" s="17">
        <v>0</v>
      </c>
      <c r="K227" s="20">
        <v>0</v>
      </c>
      <c r="L227" s="20" t="s">
        <v>698</v>
      </c>
      <c r="M227" s="17" t="s">
        <v>645</v>
      </c>
    </row>
    <row r="228" spans="1:13" s="12" customFormat="1" ht="75" x14ac:dyDescent="0.2">
      <c r="A228" s="17">
        <v>20250137</v>
      </c>
      <c r="B228" s="25" t="s">
        <v>328</v>
      </c>
      <c r="C228" s="17" t="s">
        <v>529</v>
      </c>
      <c r="D228" s="36">
        <v>45750</v>
      </c>
      <c r="E228" s="29">
        <v>45811</v>
      </c>
      <c r="F228" s="30" t="s">
        <v>448</v>
      </c>
      <c r="G228" s="31">
        <v>1</v>
      </c>
      <c r="H228" s="20">
        <v>14900000</v>
      </c>
      <c r="I228" s="20">
        <v>0</v>
      </c>
      <c r="J228" s="17">
        <v>0</v>
      </c>
      <c r="K228" s="20">
        <v>0</v>
      </c>
      <c r="L228" s="20" t="s">
        <v>698</v>
      </c>
      <c r="M228" s="17" t="s">
        <v>645</v>
      </c>
    </row>
    <row r="229" spans="1:13" s="12" customFormat="1" ht="75" x14ac:dyDescent="0.2">
      <c r="A229" s="17">
        <v>20250138</v>
      </c>
      <c r="B229" s="25" t="s">
        <v>329</v>
      </c>
      <c r="C229" s="17" t="s">
        <v>529</v>
      </c>
      <c r="D229" s="36">
        <v>45750</v>
      </c>
      <c r="E229" s="29">
        <v>45811</v>
      </c>
      <c r="F229" s="30" t="s">
        <v>448</v>
      </c>
      <c r="G229" s="31">
        <v>1</v>
      </c>
      <c r="H229" s="20">
        <v>14900000</v>
      </c>
      <c r="I229" s="20">
        <v>0</v>
      </c>
      <c r="J229" s="17">
        <v>0</v>
      </c>
      <c r="K229" s="20">
        <v>0</v>
      </c>
      <c r="L229" s="20" t="s">
        <v>698</v>
      </c>
      <c r="M229" s="17" t="s">
        <v>645</v>
      </c>
    </row>
    <row r="230" spans="1:13" s="12" customFormat="1" ht="75" x14ac:dyDescent="0.2">
      <c r="A230" s="17">
        <v>20250139</v>
      </c>
      <c r="B230" s="25" t="s">
        <v>330</v>
      </c>
      <c r="C230" s="17" t="s">
        <v>529</v>
      </c>
      <c r="D230" s="36">
        <v>45750</v>
      </c>
      <c r="E230" s="29">
        <v>45811</v>
      </c>
      <c r="F230" s="30" t="s">
        <v>448</v>
      </c>
      <c r="G230" s="34">
        <v>0.49180000000000001</v>
      </c>
      <c r="H230" s="20">
        <v>7450000</v>
      </c>
      <c r="I230" s="20">
        <v>7450000</v>
      </c>
      <c r="J230" s="17">
        <v>0</v>
      </c>
      <c r="K230" s="20">
        <v>0</v>
      </c>
      <c r="L230" s="20" t="s">
        <v>698</v>
      </c>
      <c r="M230" s="17" t="s">
        <v>645</v>
      </c>
    </row>
    <row r="231" spans="1:13" s="12" customFormat="1" ht="75" x14ac:dyDescent="0.2">
      <c r="A231" s="17">
        <v>20250140</v>
      </c>
      <c r="B231" s="25" t="s">
        <v>331</v>
      </c>
      <c r="C231" s="17" t="s">
        <v>529</v>
      </c>
      <c r="D231" s="36">
        <v>45750</v>
      </c>
      <c r="E231" s="29">
        <v>45811</v>
      </c>
      <c r="F231" s="30" t="s">
        <v>448</v>
      </c>
      <c r="G231" s="31">
        <v>1</v>
      </c>
      <c r="H231" s="20">
        <v>14900000</v>
      </c>
      <c r="I231" s="20">
        <v>0</v>
      </c>
      <c r="J231" s="17">
        <v>0</v>
      </c>
      <c r="K231" s="20">
        <v>0</v>
      </c>
      <c r="L231" s="20" t="s">
        <v>698</v>
      </c>
      <c r="M231" s="17" t="s">
        <v>645</v>
      </c>
    </row>
    <row r="232" spans="1:13" s="12" customFormat="1" ht="75" x14ac:dyDescent="0.2">
      <c r="A232" s="17">
        <v>20250141</v>
      </c>
      <c r="B232" s="25" t="s">
        <v>332</v>
      </c>
      <c r="C232" s="17" t="s">
        <v>530</v>
      </c>
      <c r="D232" s="36">
        <v>45750</v>
      </c>
      <c r="E232" s="29">
        <v>45811</v>
      </c>
      <c r="F232" s="30">
        <v>18400000</v>
      </c>
      <c r="G232" s="31">
        <v>1</v>
      </c>
      <c r="H232" s="20">
        <v>18400000</v>
      </c>
      <c r="I232" s="20">
        <v>0</v>
      </c>
      <c r="J232" s="17">
        <v>1</v>
      </c>
      <c r="K232" s="20">
        <v>4100000</v>
      </c>
      <c r="L232" s="20" t="s">
        <v>698</v>
      </c>
      <c r="M232" s="17" t="s">
        <v>645</v>
      </c>
    </row>
    <row r="233" spans="1:13" s="12" customFormat="1" ht="75" x14ac:dyDescent="0.2">
      <c r="A233" s="17">
        <v>20250142</v>
      </c>
      <c r="B233" s="25" t="s">
        <v>333</v>
      </c>
      <c r="C233" s="17" t="s">
        <v>529</v>
      </c>
      <c r="D233" s="36">
        <v>45750</v>
      </c>
      <c r="E233" s="29">
        <v>45811</v>
      </c>
      <c r="F233" s="30" t="s">
        <v>449</v>
      </c>
      <c r="G233" s="31">
        <v>1</v>
      </c>
      <c r="H233" s="20">
        <v>18400000</v>
      </c>
      <c r="I233" s="20">
        <v>0</v>
      </c>
      <c r="J233" s="17">
        <v>1</v>
      </c>
      <c r="K233" s="20">
        <v>4100000</v>
      </c>
      <c r="L233" s="20" t="s">
        <v>698</v>
      </c>
      <c r="M233" s="17" t="s">
        <v>645</v>
      </c>
    </row>
    <row r="234" spans="1:13" s="12" customFormat="1" ht="75" x14ac:dyDescent="0.2">
      <c r="A234" s="17">
        <v>20250143</v>
      </c>
      <c r="B234" s="25" t="s">
        <v>334</v>
      </c>
      <c r="C234" s="17" t="s">
        <v>529</v>
      </c>
      <c r="D234" s="36">
        <v>45750</v>
      </c>
      <c r="E234" s="29">
        <v>45811</v>
      </c>
      <c r="F234" s="30" t="s">
        <v>449</v>
      </c>
      <c r="G234" s="31">
        <v>1</v>
      </c>
      <c r="H234" s="20">
        <v>18400000</v>
      </c>
      <c r="I234" s="20">
        <v>0</v>
      </c>
      <c r="J234" s="17">
        <v>1</v>
      </c>
      <c r="K234" s="20">
        <v>4100000</v>
      </c>
      <c r="L234" s="20" t="s">
        <v>698</v>
      </c>
      <c r="M234" s="17" t="s">
        <v>645</v>
      </c>
    </row>
    <row r="235" spans="1:13" s="12" customFormat="1" ht="75" x14ac:dyDescent="0.2">
      <c r="A235" s="17">
        <v>20250144</v>
      </c>
      <c r="B235" s="25" t="s">
        <v>335</v>
      </c>
      <c r="C235" s="17" t="s">
        <v>529</v>
      </c>
      <c r="D235" s="36">
        <v>45750</v>
      </c>
      <c r="E235" s="29">
        <v>45811</v>
      </c>
      <c r="F235" s="30" t="s">
        <v>447</v>
      </c>
      <c r="G235" s="31">
        <v>1</v>
      </c>
      <c r="H235" s="20">
        <v>20900000</v>
      </c>
      <c r="I235" s="20">
        <v>0</v>
      </c>
      <c r="J235" s="17">
        <v>1</v>
      </c>
      <c r="K235" s="20">
        <v>4100000</v>
      </c>
      <c r="L235" s="20" t="s">
        <v>698</v>
      </c>
      <c r="M235" s="17" t="s">
        <v>645</v>
      </c>
    </row>
    <row r="236" spans="1:13" s="12" customFormat="1" ht="75" x14ac:dyDescent="0.2">
      <c r="A236" s="17">
        <v>20250145</v>
      </c>
      <c r="B236" s="25" t="s">
        <v>336</v>
      </c>
      <c r="C236" s="17" t="s">
        <v>529</v>
      </c>
      <c r="D236" s="36">
        <v>45750</v>
      </c>
      <c r="E236" s="29">
        <v>45811</v>
      </c>
      <c r="F236" s="30" t="s">
        <v>648</v>
      </c>
      <c r="G236" s="31">
        <v>1</v>
      </c>
      <c r="H236" s="20">
        <v>9375000</v>
      </c>
      <c r="I236" s="20">
        <v>0</v>
      </c>
      <c r="J236" s="17">
        <v>1</v>
      </c>
      <c r="K236" s="20">
        <v>1875000</v>
      </c>
      <c r="L236" s="20" t="s">
        <v>698</v>
      </c>
      <c r="M236" s="17" t="s">
        <v>645</v>
      </c>
    </row>
    <row r="237" spans="1:13" s="12" customFormat="1" ht="75" x14ac:dyDescent="0.2">
      <c r="A237" s="17">
        <v>20250147</v>
      </c>
      <c r="B237" s="25" t="s">
        <v>337</v>
      </c>
      <c r="C237" s="17" t="s">
        <v>529</v>
      </c>
      <c r="D237" s="36">
        <v>45750</v>
      </c>
      <c r="E237" s="29">
        <v>45811</v>
      </c>
      <c r="F237" s="30" t="s">
        <v>449</v>
      </c>
      <c r="G237" s="31">
        <v>1</v>
      </c>
      <c r="H237" s="20">
        <v>18400000</v>
      </c>
      <c r="I237" s="20">
        <v>0</v>
      </c>
      <c r="J237" s="17">
        <v>1</v>
      </c>
      <c r="K237" s="20">
        <v>4100000</v>
      </c>
      <c r="L237" s="20" t="s">
        <v>698</v>
      </c>
      <c r="M237" s="17" t="s">
        <v>645</v>
      </c>
    </row>
    <row r="238" spans="1:13" s="12" customFormat="1" ht="75" x14ac:dyDescent="0.2">
      <c r="A238" s="17">
        <v>20250148</v>
      </c>
      <c r="B238" s="25" t="s">
        <v>338</v>
      </c>
      <c r="C238" s="17" t="s">
        <v>529</v>
      </c>
      <c r="D238" s="36">
        <v>45750</v>
      </c>
      <c r="E238" s="29">
        <v>45811</v>
      </c>
      <c r="F238" s="30" t="s">
        <v>449</v>
      </c>
      <c r="G238" s="31">
        <v>1</v>
      </c>
      <c r="H238" s="20">
        <v>18400000</v>
      </c>
      <c r="I238" s="20">
        <v>0</v>
      </c>
      <c r="J238" s="17">
        <v>0</v>
      </c>
      <c r="K238" s="20">
        <v>0</v>
      </c>
      <c r="L238" s="20" t="s">
        <v>698</v>
      </c>
      <c r="M238" s="17" t="s">
        <v>645</v>
      </c>
    </row>
    <row r="239" spans="1:13" s="12" customFormat="1" ht="45" x14ac:dyDescent="0.2">
      <c r="A239" s="17">
        <v>20250149</v>
      </c>
      <c r="B239" s="25" t="s">
        <v>339</v>
      </c>
      <c r="C239" s="17" t="s">
        <v>533</v>
      </c>
      <c r="D239" s="36">
        <v>45750</v>
      </c>
      <c r="E239" s="29">
        <v>45811</v>
      </c>
      <c r="F239" s="30">
        <v>2445966052</v>
      </c>
      <c r="G239" s="31">
        <v>0.46089999999999998</v>
      </c>
      <c r="H239" s="20">
        <v>366894908</v>
      </c>
      <c r="I239" s="20">
        <f>+F239-H239</f>
        <v>2079071144</v>
      </c>
      <c r="J239" s="17">
        <v>0</v>
      </c>
      <c r="K239" s="20">
        <v>0</v>
      </c>
      <c r="L239" s="20" t="s">
        <v>699</v>
      </c>
      <c r="M239" s="17" t="s">
        <v>645</v>
      </c>
    </row>
    <row r="240" spans="1:13" s="12" customFormat="1" ht="75" x14ac:dyDescent="0.2">
      <c r="A240" s="17">
        <v>20250150</v>
      </c>
      <c r="B240" s="25" t="s">
        <v>340</v>
      </c>
      <c r="C240" s="17" t="s">
        <v>529</v>
      </c>
      <c r="D240" s="36">
        <v>45751</v>
      </c>
      <c r="E240" s="29">
        <v>45811</v>
      </c>
      <c r="F240" s="30" t="s">
        <v>450</v>
      </c>
      <c r="G240" s="41">
        <v>1</v>
      </c>
      <c r="H240" s="39">
        <v>12400000</v>
      </c>
      <c r="I240" s="39">
        <v>0</v>
      </c>
      <c r="J240" s="40">
        <v>1</v>
      </c>
      <c r="K240" s="39">
        <v>1500000</v>
      </c>
      <c r="L240" s="39" t="s">
        <v>698</v>
      </c>
      <c r="M240" s="17" t="s">
        <v>645</v>
      </c>
    </row>
    <row r="241" spans="1:13" s="12" customFormat="1" ht="45" x14ac:dyDescent="0.2">
      <c r="A241" s="17">
        <v>20250151</v>
      </c>
      <c r="B241" s="17" t="s">
        <v>341</v>
      </c>
      <c r="C241" s="17" t="s">
        <v>534</v>
      </c>
      <c r="D241" s="36">
        <v>45754</v>
      </c>
      <c r="E241" s="29">
        <v>45816</v>
      </c>
      <c r="F241" s="30" t="s">
        <v>449</v>
      </c>
      <c r="G241" s="41">
        <v>0.61170000000000002</v>
      </c>
      <c r="H241" s="39">
        <v>441800000</v>
      </c>
      <c r="I241" s="39">
        <v>2515184178</v>
      </c>
      <c r="J241" s="40">
        <v>0</v>
      </c>
      <c r="K241" s="39">
        <v>0</v>
      </c>
      <c r="L241" s="39" t="s">
        <v>699</v>
      </c>
      <c r="M241" s="17" t="s">
        <v>645</v>
      </c>
    </row>
    <row r="242" spans="1:13" s="12" customFormat="1" ht="45" x14ac:dyDescent="0.2">
      <c r="A242" s="17">
        <v>20250152</v>
      </c>
      <c r="B242" s="17" t="s">
        <v>342</v>
      </c>
      <c r="C242" s="17" t="s">
        <v>535</v>
      </c>
      <c r="D242" s="36">
        <v>45754</v>
      </c>
      <c r="E242" s="29">
        <v>45816</v>
      </c>
      <c r="F242" s="30" t="s">
        <v>449</v>
      </c>
      <c r="G242" s="41">
        <v>0.54349999999999998</v>
      </c>
      <c r="H242" s="39">
        <v>423172385</v>
      </c>
      <c r="I242" s="39">
        <v>2397976851</v>
      </c>
      <c r="J242" s="40">
        <v>0</v>
      </c>
      <c r="K242" s="39">
        <v>0</v>
      </c>
      <c r="L242" s="39" t="s">
        <v>699</v>
      </c>
      <c r="M242" s="17" t="s">
        <v>645</v>
      </c>
    </row>
    <row r="243" spans="1:13" s="12" customFormat="1" ht="60" x14ac:dyDescent="0.2">
      <c r="A243" s="17">
        <v>20250146</v>
      </c>
      <c r="B243" s="25" t="s">
        <v>721</v>
      </c>
      <c r="C243" s="17" t="s">
        <v>532</v>
      </c>
      <c r="D243" s="36">
        <v>45755</v>
      </c>
      <c r="E243" s="29">
        <v>46022</v>
      </c>
      <c r="F243" s="30">
        <v>313760000</v>
      </c>
      <c r="G243" s="31">
        <v>0.27</v>
      </c>
      <c r="H243" s="20">
        <v>85707667</v>
      </c>
      <c r="I243" s="20">
        <v>228052333</v>
      </c>
      <c r="J243" s="17">
        <v>1</v>
      </c>
      <c r="K243" s="17">
        <v>0</v>
      </c>
      <c r="L243" s="20" t="s">
        <v>716</v>
      </c>
      <c r="M243" s="20" t="s">
        <v>198</v>
      </c>
    </row>
    <row r="244" spans="1:13" s="12" customFormat="1" ht="90" x14ac:dyDescent="0.2">
      <c r="A244" s="17">
        <v>20250153</v>
      </c>
      <c r="B244" s="17" t="s">
        <v>343</v>
      </c>
      <c r="C244" s="17" t="s">
        <v>536</v>
      </c>
      <c r="D244" s="36">
        <v>45755</v>
      </c>
      <c r="E244" s="29">
        <v>45816</v>
      </c>
      <c r="F244" s="30" t="s">
        <v>649</v>
      </c>
      <c r="G244" s="33">
        <v>1</v>
      </c>
      <c r="H244" s="20">
        <v>9799254</v>
      </c>
      <c r="I244" s="20">
        <v>0</v>
      </c>
      <c r="J244" s="17">
        <v>0</v>
      </c>
      <c r="K244" s="20">
        <v>0</v>
      </c>
      <c r="L244" s="20" t="s">
        <v>698</v>
      </c>
      <c r="M244" s="17" t="s">
        <v>645</v>
      </c>
    </row>
    <row r="245" spans="1:13" s="12" customFormat="1" ht="75" x14ac:dyDescent="0.2">
      <c r="A245" s="17">
        <v>20250155</v>
      </c>
      <c r="B245" s="17" t="s">
        <v>345</v>
      </c>
      <c r="C245" s="17" t="s">
        <v>529</v>
      </c>
      <c r="D245" s="36">
        <v>45756</v>
      </c>
      <c r="E245" s="29">
        <v>45817</v>
      </c>
      <c r="F245" s="30" t="s">
        <v>449</v>
      </c>
      <c r="G245" s="34">
        <v>5.8999999999999997E-2</v>
      </c>
      <c r="H245" s="20">
        <v>1093333</v>
      </c>
      <c r="I245" s="20">
        <v>17306667</v>
      </c>
      <c r="J245" s="17">
        <v>0</v>
      </c>
      <c r="K245" s="20">
        <v>0</v>
      </c>
      <c r="L245" s="20" t="s">
        <v>698</v>
      </c>
      <c r="M245" s="17" t="s">
        <v>645</v>
      </c>
    </row>
    <row r="246" spans="1:13" s="12" customFormat="1" ht="75" x14ac:dyDescent="0.2">
      <c r="A246" s="17">
        <v>20250156</v>
      </c>
      <c r="B246" s="25" t="s">
        <v>346</v>
      </c>
      <c r="C246" s="17" t="s">
        <v>529</v>
      </c>
      <c r="D246" s="36">
        <v>45756</v>
      </c>
      <c r="E246" s="29">
        <v>45838</v>
      </c>
      <c r="F246" s="30">
        <v>14033520</v>
      </c>
      <c r="G246" s="33">
        <v>1</v>
      </c>
      <c r="H246" s="30">
        <v>14033520</v>
      </c>
      <c r="I246" s="20">
        <v>0</v>
      </c>
      <c r="J246" s="17">
        <v>0</v>
      </c>
      <c r="K246" s="20">
        <v>0</v>
      </c>
      <c r="L246" s="20" t="s">
        <v>698</v>
      </c>
      <c r="M246" s="17" t="s">
        <v>647</v>
      </c>
    </row>
    <row r="247" spans="1:13" s="12" customFormat="1" ht="105" x14ac:dyDescent="0.2">
      <c r="A247" s="17">
        <v>20250157</v>
      </c>
      <c r="B247" s="25" t="s">
        <v>347</v>
      </c>
      <c r="C247" s="17" t="s">
        <v>538</v>
      </c>
      <c r="D247" s="36">
        <v>45756</v>
      </c>
      <c r="E247" s="29">
        <v>45838</v>
      </c>
      <c r="F247" s="30" t="s">
        <v>650</v>
      </c>
      <c r="G247" s="38">
        <v>0.9879517737306972</v>
      </c>
      <c r="H247" s="39">
        <v>19543333</v>
      </c>
      <c r="I247" s="39">
        <v>238334</v>
      </c>
      <c r="J247" s="40">
        <v>0</v>
      </c>
      <c r="K247" s="39">
        <v>0</v>
      </c>
      <c r="L247" s="39" t="s">
        <v>698</v>
      </c>
      <c r="M247" s="19" t="s">
        <v>646</v>
      </c>
    </row>
    <row r="248" spans="1:13" s="12" customFormat="1" ht="75" x14ac:dyDescent="0.2">
      <c r="A248" s="17">
        <v>20250158</v>
      </c>
      <c r="B248" s="25" t="s">
        <v>348</v>
      </c>
      <c r="C248" s="17" t="s">
        <v>529</v>
      </c>
      <c r="D248" s="36">
        <v>45756</v>
      </c>
      <c r="E248" s="29">
        <v>45838</v>
      </c>
      <c r="F248" s="30">
        <v>28661667</v>
      </c>
      <c r="G248" s="33">
        <f>+H248/(K248+F248)</f>
        <v>0.68186309609974882</v>
      </c>
      <c r="H248" s="20">
        <v>19543333</v>
      </c>
      <c r="I248" s="20">
        <f>+F248-H248+K248</f>
        <v>9118334</v>
      </c>
      <c r="J248" s="17">
        <v>0</v>
      </c>
      <c r="K248" s="20">
        <v>0</v>
      </c>
      <c r="L248" s="20" t="s">
        <v>698</v>
      </c>
      <c r="M248" s="17" t="s">
        <v>646</v>
      </c>
    </row>
    <row r="249" spans="1:13" s="12" customFormat="1" ht="75" x14ac:dyDescent="0.2">
      <c r="A249" s="17">
        <v>20250159</v>
      </c>
      <c r="B249" s="25" t="s">
        <v>80</v>
      </c>
      <c r="C249" s="17" t="s">
        <v>529</v>
      </c>
      <c r="D249" s="36">
        <v>45756</v>
      </c>
      <c r="E249" s="29">
        <v>45822</v>
      </c>
      <c r="F249" s="30">
        <v>18400000</v>
      </c>
      <c r="G249" s="31">
        <v>1</v>
      </c>
      <c r="H249" s="20">
        <v>18400000</v>
      </c>
      <c r="I249" s="20">
        <v>0</v>
      </c>
      <c r="J249" s="17">
        <v>1</v>
      </c>
      <c r="K249" s="20">
        <v>1500000</v>
      </c>
      <c r="L249" s="20" t="s">
        <v>698</v>
      </c>
      <c r="M249" s="17" t="s">
        <v>645</v>
      </c>
    </row>
    <row r="250" spans="1:13" s="12" customFormat="1" ht="75" x14ac:dyDescent="0.2">
      <c r="A250" s="17">
        <v>20250160</v>
      </c>
      <c r="B250" s="25" t="s">
        <v>349</v>
      </c>
      <c r="C250" s="17" t="s">
        <v>529</v>
      </c>
      <c r="D250" s="36">
        <v>45756</v>
      </c>
      <c r="E250" s="29">
        <v>45847</v>
      </c>
      <c r="F250" s="30">
        <v>18400000</v>
      </c>
      <c r="G250" s="31">
        <v>1</v>
      </c>
      <c r="H250" s="20">
        <v>18400000</v>
      </c>
      <c r="I250" s="20">
        <v>0</v>
      </c>
      <c r="J250" s="17">
        <v>1</v>
      </c>
      <c r="K250" s="20">
        <v>1500000</v>
      </c>
      <c r="L250" s="20" t="s">
        <v>698</v>
      </c>
      <c r="M250" s="17" t="s">
        <v>645</v>
      </c>
    </row>
    <row r="251" spans="1:13" s="12" customFormat="1" ht="60" x14ac:dyDescent="0.2">
      <c r="A251" s="17">
        <v>20250154</v>
      </c>
      <c r="B251" s="26" t="s">
        <v>344</v>
      </c>
      <c r="C251" s="17" t="s">
        <v>537</v>
      </c>
      <c r="D251" s="36">
        <v>45757</v>
      </c>
      <c r="E251" s="29">
        <v>46022</v>
      </c>
      <c r="F251" s="30">
        <v>24543834</v>
      </c>
      <c r="G251" s="33">
        <f>H251/F251</f>
        <v>0.38333334555636256</v>
      </c>
      <c r="H251" s="20">
        <v>9408470</v>
      </c>
      <c r="I251" s="20">
        <f>F251-H251</f>
        <v>15135364</v>
      </c>
      <c r="J251" s="17">
        <v>0</v>
      </c>
      <c r="K251" s="20">
        <v>0</v>
      </c>
      <c r="L251" s="20" t="s">
        <v>698</v>
      </c>
      <c r="M251" s="17" t="s">
        <v>638</v>
      </c>
    </row>
    <row r="252" spans="1:13" s="12" customFormat="1" ht="90" x14ac:dyDescent="0.2">
      <c r="A252" s="17">
        <v>20250162</v>
      </c>
      <c r="B252" s="25" t="s">
        <v>351</v>
      </c>
      <c r="C252" s="17" t="s">
        <v>540</v>
      </c>
      <c r="D252" s="36">
        <v>45758</v>
      </c>
      <c r="E252" s="29">
        <v>45869</v>
      </c>
      <c r="F252" s="30">
        <v>228640649</v>
      </c>
      <c r="G252" s="35">
        <v>0.87347258585174781</v>
      </c>
      <c r="H252" s="17">
        <v>222893711</v>
      </c>
      <c r="I252" s="17">
        <v>5746938</v>
      </c>
      <c r="J252" s="17">
        <v>1</v>
      </c>
      <c r="K252" s="20">
        <v>26540469</v>
      </c>
      <c r="L252" s="20" t="s">
        <v>698</v>
      </c>
      <c r="M252" s="17" t="s">
        <v>199</v>
      </c>
    </row>
    <row r="253" spans="1:13" s="12" customFormat="1" ht="45" x14ac:dyDescent="0.2">
      <c r="A253" s="17">
        <v>20250163</v>
      </c>
      <c r="B253" s="25" t="s">
        <v>352</v>
      </c>
      <c r="C253" s="17" t="s">
        <v>541</v>
      </c>
      <c r="D253" s="36">
        <v>45758</v>
      </c>
      <c r="E253" s="29">
        <v>45869</v>
      </c>
      <c r="F253" s="30">
        <v>105974343</v>
      </c>
      <c r="G253" s="35">
        <v>0.97278918240564494</v>
      </c>
      <c r="H253" s="42">
        <v>196369275</v>
      </c>
      <c r="I253" s="42">
        <v>5492833</v>
      </c>
      <c r="J253" s="17">
        <v>1</v>
      </c>
      <c r="K253" s="20">
        <v>95887765</v>
      </c>
      <c r="L253" s="20" t="s">
        <v>698</v>
      </c>
      <c r="M253" s="17" t="s">
        <v>199</v>
      </c>
    </row>
    <row r="254" spans="1:13" s="12" customFormat="1" ht="45" x14ac:dyDescent="0.2">
      <c r="A254" s="17">
        <v>20250164</v>
      </c>
      <c r="B254" s="25" t="s">
        <v>353</v>
      </c>
      <c r="C254" s="17" t="s">
        <v>542</v>
      </c>
      <c r="D254" s="36">
        <v>45758</v>
      </c>
      <c r="E254" s="29">
        <v>46022</v>
      </c>
      <c r="F254" s="30" t="s">
        <v>651</v>
      </c>
      <c r="G254" s="38">
        <v>0.8</v>
      </c>
      <c r="H254" s="39">
        <v>80000000</v>
      </c>
      <c r="I254" s="39">
        <v>20000000</v>
      </c>
      <c r="J254" s="40">
        <v>0</v>
      </c>
      <c r="K254" s="39">
        <v>0</v>
      </c>
      <c r="L254" s="39" t="s">
        <v>699</v>
      </c>
      <c r="M254" s="17" t="s">
        <v>642</v>
      </c>
    </row>
    <row r="255" spans="1:13" s="12" customFormat="1" ht="60" x14ac:dyDescent="0.2">
      <c r="A255" s="17">
        <v>20250161</v>
      </c>
      <c r="B255" s="25" t="s">
        <v>350</v>
      </c>
      <c r="C255" s="17" t="s">
        <v>539</v>
      </c>
      <c r="D255" s="36">
        <v>45758</v>
      </c>
      <c r="E255" s="29">
        <v>46022</v>
      </c>
      <c r="F255" s="30">
        <v>40000000</v>
      </c>
      <c r="G255" s="33">
        <f>H255/F255</f>
        <v>0.17079985</v>
      </c>
      <c r="H255" s="20">
        <f>F255-I255</f>
        <v>6831994</v>
      </c>
      <c r="I255" s="20">
        <v>33168006</v>
      </c>
      <c r="J255" s="17">
        <v>0</v>
      </c>
      <c r="K255" s="20">
        <v>0</v>
      </c>
      <c r="L255" s="20" t="s">
        <v>716</v>
      </c>
      <c r="M255" s="17" t="s">
        <v>204</v>
      </c>
    </row>
    <row r="256" spans="1:13" s="12" customFormat="1" ht="45" x14ac:dyDescent="0.2">
      <c r="A256" s="17">
        <v>20250165</v>
      </c>
      <c r="B256" s="25" t="s">
        <v>354</v>
      </c>
      <c r="C256" s="17" t="s">
        <v>543</v>
      </c>
      <c r="D256" s="36">
        <v>45758</v>
      </c>
      <c r="E256" s="29">
        <v>46022</v>
      </c>
      <c r="F256" s="30">
        <v>78410320</v>
      </c>
      <c r="G256" s="33">
        <f>H256/F256</f>
        <v>0.30187783954969194</v>
      </c>
      <c r="H256" s="20">
        <v>23670338</v>
      </c>
      <c r="I256" s="20">
        <f>F256-H256</f>
        <v>54739982</v>
      </c>
      <c r="J256" s="17">
        <v>0</v>
      </c>
      <c r="K256" s="20"/>
      <c r="L256" s="20" t="s">
        <v>699</v>
      </c>
      <c r="M256" s="17" t="s">
        <v>638</v>
      </c>
    </row>
    <row r="257" spans="1:13" s="12" customFormat="1" ht="90" x14ac:dyDescent="0.2">
      <c r="A257" s="17">
        <v>20250078</v>
      </c>
      <c r="B257" s="25" t="s">
        <v>720</v>
      </c>
      <c r="C257" s="17" t="s">
        <v>526</v>
      </c>
      <c r="D257" s="36">
        <v>45768</v>
      </c>
      <c r="E257" s="29">
        <v>45854</v>
      </c>
      <c r="F257" s="30">
        <v>679000000</v>
      </c>
      <c r="G257" s="31">
        <v>1</v>
      </c>
      <c r="H257" s="20">
        <v>679000000</v>
      </c>
      <c r="I257" s="20">
        <v>0</v>
      </c>
      <c r="J257" s="17">
        <v>0</v>
      </c>
      <c r="K257" s="17">
        <v>0</v>
      </c>
      <c r="L257" s="20" t="s">
        <v>698</v>
      </c>
      <c r="M257" s="20" t="s">
        <v>198</v>
      </c>
    </row>
    <row r="258" spans="1:13" s="12" customFormat="1" ht="150" x14ac:dyDescent="0.2">
      <c r="A258" s="17">
        <v>20250167</v>
      </c>
      <c r="B258" s="25" t="s">
        <v>355</v>
      </c>
      <c r="C258" s="17" t="s">
        <v>545</v>
      </c>
      <c r="D258" s="36">
        <v>45769</v>
      </c>
      <c r="E258" s="29">
        <v>45838</v>
      </c>
      <c r="F258" s="30">
        <v>17875000</v>
      </c>
      <c r="G258" s="31">
        <v>0.52</v>
      </c>
      <c r="H258" s="20">
        <v>0</v>
      </c>
      <c r="I258" s="20">
        <v>17875000</v>
      </c>
      <c r="J258" s="17">
        <v>0</v>
      </c>
      <c r="K258" s="20">
        <v>0</v>
      </c>
      <c r="L258" s="20" t="s">
        <v>698</v>
      </c>
      <c r="M258" s="17" t="s">
        <v>645</v>
      </c>
    </row>
    <row r="259" spans="1:13" s="12" customFormat="1" ht="90" x14ac:dyDescent="0.2">
      <c r="A259" s="17">
        <v>20250169</v>
      </c>
      <c r="B259" s="25" t="s">
        <v>357</v>
      </c>
      <c r="C259" s="17" t="s">
        <v>547</v>
      </c>
      <c r="D259" s="36">
        <v>45769</v>
      </c>
      <c r="E259" s="29">
        <v>45838</v>
      </c>
      <c r="F259" s="30">
        <v>18025209</v>
      </c>
      <c r="G259" s="31">
        <v>1</v>
      </c>
      <c r="H259" s="20">
        <v>18025209</v>
      </c>
      <c r="I259" s="20">
        <v>0</v>
      </c>
      <c r="J259" s="17">
        <v>0</v>
      </c>
      <c r="K259" s="20">
        <v>0</v>
      </c>
      <c r="L259" s="20" t="s">
        <v>698</v>
      </c>
      <c r="M259" s="17" t="s">
        <v>645</v>
      </c>
    </row>
    <row r="260" spans="1:13" s="12" customFormat="1" ht="165" x14ac:dyDescent="0.2">
      <c r="A260" s="17">
        <v>20250166</v>
      </c>
      <c r="B260" s="25" t="s">
        <v>225</v>
      </c>
      <c r="C260" s="17" t="s">
        <v>544</v>
      </c>
      <c r="D260" s="36">
        <v>45771</v>
      </c>
      <c r="E260" s="29">
        <v>45838</v>
      </c>
      <c r="F260" s="30" t="s">
        <v>653</v>
      </c>
      <c r="G260" s="38">
        <v>0.76879064918605378</v>
      </c>
      <c r="H260" s="39">
        <v>13718767</v>
      </c>
      <c r="I260" s="39">
        <v>4125840</v>
      </c>
      <c r="J260" s="40">
        <v>0</v>
      </c>
      <c r="K260" s="39">
        <v>0</v>
      </c>
      <c r="L260" s="39" t="s">
        <v>698</v>
      </c>
      <c r="M260" s="19" t="s">
        <v>646</v>
      </c>
    </row>
    <row r="261" spans="1:13" s="12" customFormat="1" ht="45" x14ac:dyDescent="0.2">
      <c r="A261" s="17">
        <v>20250172</v>
      </c>
      <c r="B261" s="25" t="s">
        <v>360</v>
      </c>
      <c r="C261" s="17" t="s">
        <v>550</v>
      </c>
      <c r="D261" s="36">
        <v>45772</v>
      </c>
      <c r="E261" s="29">
        <v>45869</v>
      </c>
      <c r="F261" s="30">
        <v>105974343</v>
      </c>
      <c r="G261" s="35">
        <v>0.9997933175181698</v>
      </c>
      <c r="H261" s="42">
        <v>182535975.21250024</v>
      </c>
      <c r="I261" s="42">
        <v>37734.787499755621</v>
      </c>
      <c r="J261" s="17">
        <v>2</v>
      </c>
      <c r="K261" s="20">
        <v>76599367</v>
      </c>
      <c r="L261" s="20" t="s">
        <v>698</v>
      </c>
      <c r="M261" s="17" t="s">
        <v>199</v>
      </c>
    </row>
    <row r="262" spans="1:13" s="12" customFormat="1" ht="90" x14ac:dyDescent="0.2">
      <c r="A262" s="17">
        <v>20250170</v>
      </c>
      <c r="B262" s="25" t="s">
        <v>358</v>
      </c>
      <c r="C262" s="17" t="s">
        <v>548</v>
      </c>
      <c r="D262" s="36">
        <v>45775</v>
      </c>
      <c r="E262" s="29">
        <v>45818</v>
      </c>
      <c r="F262" s="30">
        <v>25302968</v>
      </c>
      <c r="G262" s="33">
        <f>+H262/(K262+F262)</f>
        <v>0.34628522630230574</v>
      </c>
      <c r="H262" s="20">
        <v>8762044</v>
      </c>
      <c r="I262" s="20">
        <f>+F262-H262+K262</f>
        <v>16540924</v>
      </c>
      <c r="J262" s="17">
        <v>0</v>
      </c>
      <c r="K262" s="20">
        <v>0</v>
      </c>
      <c r="L262" s="20" t="s">
        <v>698</v>
      </c>
      <c r="M262" s="17" t="s">
        <v>646</v>
      </c>
    </row>
    <row r="263" spans="1:13" s="12" customFormat="1" ht="60" x14ac:dyDescent="0.2">
      <c r="A263" s="17">
        <v>20250174</v>
      </c>
      <c r="B263" s="25" t="s">
        <v>361</v>
      </c>
      <c r="C263" s="17" t="s">
        <v>552</v>
      </c>
      <c r="D263" s="36">
        <v>45777</v>
      </c>
      <c r="E263" s="29">
        <v>46022</v>
      </c>
      <c r="F263" s="30">
        <v>148622000</v>
      </c>
      <c r="G263" s="31">
        <v>0.22</v>
      </c>
      <c r="H263" s="20">
        <v>22369205</v>
      </c>
      <c r="I263" s="20">
        <v>126252795</v>
      </c>
      <c r="J263" s="17">
        <v>0</v>
      </c>
      <c r="K263" s="20">
        <v>0</v>
      </c>
      <c r="L263" s="20" t="s">
        <v>699</v>
      </c>
      <c r="M263" s="17" t="s">
        <v>191</v>
      </c>
    </row>
    <row r="264" spans="1:13" s="12" customFormat="1" ht="45" x14ac:dyDescent="0.2">
      <c r="A264" s="17">
        <v>20250175</v>
      </c>
      <c r="B264" s="25" t="s">
        <v>362</v>
      </c>
      <c r="C264" s="17" t="s">
        <v>553</v>
      </c>
      <c r="D264" s="36">
        <v>45777</v>
      </c>
      <c r="E264" s="29">
        <v>46022</v>
      </c>
      <c r="F264" s="30">
        <v>20000000</v>
      </c>
      <c r="G264" s="33">
        <f>H264/F264</f>
        <v>0.239537</v>
      </c>
      <c r="H264" s="20">
        <v>4790740</v>
      </c>
      <c r="I264" s="20">
        <f>F264-H264</f>
        <v>15209260</v>
      </c>
      <c r="J264" s="17">
        <v>0</v>
      </c>
      <c r="K264" s="20">
        <v>0</v>
      </c>
      <c r="L264" s="20" t="s">
        <v>699</v>
      </c>
      <c r="M264" s="17" t="s">
        <v>657</v>
      </c>
    </row>
    <row r="265" spans="1:13" s="12" customFormat="1" ht="75" x14ac:dyDescent="0.2">
      <c r="A265" s="17">
        <v>20250171</v>
      </c>
      <c r="B265" s="25" t="s">
        <v>359</v>
      </c>
      <c r="C265" s="17" t="s">
        <v>549</v>
      </c>
      <c r="D265" s="36">
        <v>45782</v>
      </c>
      <c r="E265" s="29">
        <v>45966</v>
      </c>
      <c r="F265" s="30" t="s">
        <v>656</v>
      </c>
      <c r="G265" s="38">
        <v>0</v>
      </c>
      <c r="H265" s="39">
        <v>0</v>
      </c>
      <c r="I265" s="39">
        <v>11823118973</v>
      </c>
      <c r="J265" s="40">
        <v>0</v>
      </c>
      <c r="K265" s="39">
        <v>0</v>
      </c>
      <c r="L265" s="39" t="s">
        <v>699</v>
      </c>
      <c r="M265" s="17" t="s">
        <v>646</v>
      </c>
    </row>
    <row r="266" spans="1:13" s="12" customFormat="1" ht="60" x14ac:dyDescent="0.2">
      <c r="A266" s="17">
        <v>20250173</v>
      </c>
      <c r="B266" s="25" t="s">
        <v>722</v>
      </c>
      <c r="C266" s="17" t="s">
        <v>551</v>
      </c>
      <c r="D266" s="36">
        <v>45782</v>
      </c>
      <c r="E266" s="29">
        <v>46022</v>
      </c>
      <c r="F266" s="30">
        <v>573000000</v>
      </c>
      <c r="G266" s="31">
        <f>+H266/F266</f>
        <v>0.1724200104712042</v>
      </c>
      <c r="H266" s="20">
        <f>43396666+55400000</f>
        <v>98796666</v>
      </c>
      <c r="I266" s="20">
        <f>+F266-H266</f>
        <v>474203334</v>
      </c>
      <c r="J266" s="17">
        <v>0</v>
      </c>
      <c r="K266" s="17">
        <v>0</v>
      </c>
      <c r="L266" s="20" t="s">
        <v>716</v>
      </c>
      <c r="M266" s="20" t="s">
        <v>198</v>
      </c>
    </row>
    <row r="267" spans="1:13" s="12" customFormat="1" ht="45" x14ac:dyDescent="0.2">
      <c r="A267" s="17">
        <v>20250178</v>
      </c>
      <c r="B267" s="25" t="s">
        <v>365</v>
      </c>
      <c r="C267" s="17" t="s">
        <v>556</v>
      </c>
      <c r="D267" s="36">
        <v>45782</v>
      </c>
      <c r="E267" s="29">
        <v>45869</v>
      </c>
      <c r="F267" s="30">
        <v>105974343</v>
      </c>
      <c r="G267" s="43">
        <v>0.99995412601571532</v>
      </c>
      <c r="H267" s="42">
        <v>240859525.30702782</v>
      </c>
      <c r="I267" s="42">
        <v>11049.692972183228</v>
      </c>
      <c r="J267" s="17">
        <v>2</v>
      </c>
      <c r="K267" s="20">
        <v>134896052</v>
      </c>
      <c r="L267" s="20" t="s">
        <v>698</v>
      </c>
      <c r="M267" s="17" t="s">
        <v>199</v>
      </c>
    </row>
    <row r="268" spans="1:13" s="12" customFormat="1" ht="30" x14ac:dyDescent="0.2">
      <c r="A268" s="17">
        <v>20250179</v>
      </c>
      <c r="B268" s="25" t="s">
        <v>366</v>
      </c>
      <c r="C268" s="17" t="s">
        <v>557</v>
      </c>
      <c r="D268" s="36">
        <v>45782</v>
      </c>
      <c r="E268" s="29">
        <v>46022</v>
      </c>
      <c r="F268" s="30">
        <v>5545180</v>
      </c>
      <c r="G268" s="33">
        <f>H268/F268</f>
        <v>0.24741216696302012</v>
      </c>
      <c r="H268" s="20">
        <v>1371945</v>
      </c>
      <c r="I268" s="20">
        <f>F268-H268</f>
        <v>4173235</v>
      </c>
      <c r="J268" s="17">
        <v>0</v>
      </c>
      <c r="K268" s="20">
        <v>0</v>
      </c>
      <c r="L268" s="20" t="s">
        <v>699</v>
      </c>
      <c r="M268" s="17" t="s">
        <v>638</v>
      </c>
    </row>
    <row r="269" spans="1:13" s="12" customFormat="1" ht="30" x14ac:dyDescent="0.2">
      <c r="A269" s="17">
        <v>20250180</v>
      </c>
      <c r="B269" s="25" t="s">
        <v>367</v>
      </c>
      <c r="C269" s="17" t="s">
        <v>558</v>
      </c>
      <c r="D269" s="36">
        <v>45783</v>
      </c>
      <c r="E269" s="29">
        <v>46022</v>
      </c>
      <c r="F269" s="30">
        <v>10320000</v>
      </c>
      <c r="G269" s="33">
        <f>H269/F269</f>
        <v>3.7606589147286824E-2</v>
      </c>
      <c r="H269" s="20">
        <v>388100</v>
      </c>
      <c r="I269" s="20">
        <f>F269-H269</f>
        <v>9931900</v>
      </c>
      <c r="J269" s="17">
        <v>0</v>
      </c>
      <c r="K269" s="20">
        <v>0</v>
      </c>
      <c r="L269" s="20" t="s">
        <v>699</v>
      </c>
      <c r="M269" s="17" t="s">
        <v>659</v>
      </c>
    </row>
    <row r="270" spans="1:13" s="12" customFormat="1" ht="60" x14ac:dyDescent="0.2">
      <c r="A270" s="17">
        <v>20250168</v>
      </c>
      <c r="B270" s="25" t="s">
        <v>356</v>
      </c>
      <c r="C270" s="17" t="s">
        <v>546</v>
      </c>
      <c r="D270" s="36">
        <v>45785</v>
      </c>
      <c r="E270" s="29">
        <v>45998</v>
      </c>
      <c r="F270" s="30" t="s">
        <v>654</v>
      </c>
      <c r="G270" s="31">
        <v>0.64790000000000003</v>
      </c>
      <c r="H270" s="20">
        <v>0</v>
      </c>
      <c r="I270" s="20">
        <v>1732032823</v>
      </c>
      <c r="J270" s="17">
        <v>0</v>
      </c>
      <c r="K270" s="20">
        <v>0</v>
      </c>
      <c r="L270" s="20" t="s">
        <v>699</v>
      </c>
      <c r="M270" s="17" t="s">
        <v>655</v>
      </c>
    </row>
    <row r="271" spans="1:13" s="12" customFormat="1" ht="30" x14ac:dyDescent="0.2">
      <c r="A271" s="17">
        <v>20250181</v>
      </c>
      <c r="B271" s="25" t="s">
        <v>368</v>
      </c>
      <c r="C271" s="17" t="s">
        <v>559</v>
      </c>
      <c r="D271" s="36">
        <v>45786</v>
      </c>
      <c r="E271" s="29">
        <v>46022</v>
      </c>
      <c r="F271" s="30">
        <v>13964000</v>
      </c>
      <c r="G271" s="33">
        <f>H271/F271</f>
        <v>0</v>
      </c>
      <c r="H271" s="20">
        <v>0</v>
      </c>
      <c r="I271" s="20">
        <f>F271-H271</f>
        <v>13964000</v>
      </c>
      <c r="J271" s="17">
        <v>0</v>
      </c>
      <c r="K271" s="20">
        <v>0</v>
      </c>
      <c r="L271" s="20" t="s">
        <v>699</v>
      </c>
      <c r="M271" s="17" t="s">
        <v>659</v>
      </c>
    </row>
    <row r="272" spans="1:13" s="12" customFormat="1" ht="75" x14ac:dyDescent="0.2">
      <c r="A272" s="17">
        <v>20250177</v>
      </c>
      <c r="B272" s="25" t="s">
        <v>364</v>
      </c>
      <c r="C272" s="17" t="s">
        <v>555</v>
      </c>
      <c r="D272" s="36">
        <v>45789</v>
      </c>
      <c r="E272" s="29">
        <v>46065</v>
      </c>
      <c r="F272" s="30">
        <v>3109199907</v>
      </c>
      <c r="G272" s="31">
        <v>0.19700000000000001</v>
      </c>
      <c r="H272" s="20">
        <v>0</v>
      </c>
      <c r="I272" s="20">
        <v>3109199907</v>
      </c>
      <c r="J272" s="44">
        <v>0</v>
      </c>
      <c r="K272" s="44">
        <v>0</v>
      </c>
      <c r="L272" s="20" t="s">
        <v>699</v>
      </c>
      <c r="M272" s="17" t="s">
        <v>193</v>
      </c>
    </row>
    <row r="273" spans="1:13" s="12" customFormat="1" ht="45" x14ac:dyDescent="0.2">
      <c r="A273" s="17">
        <v>20250182</v>
      </c>
      <c r="B273" s="25" t="s">
        <v>723</v>
      </c>
      <c r="C273" s="17" t="s">
        <v>560</v>
      </c>
      <c r="D273" s="36">
        <v>45790</v>
      </c>
      <c r="E273" s="29">
        <v>45817</v>
      </c>
      <c r="F273" s="30" t="s">
        <v>724</v>
      </c>
      <c r="G273" s="31">
        <v>1</v>
      </c>
      <c r="H273" s="20">
        <v>246592643</v>
      </c>
      <c r="I273" s="20">
        <v>0</v>
      </c>
      <c r="J273" s="17">
        <v>0</v>
      </c>
      <c r="K273" s="17">
        <v>0</v>
      </c>
      <c r="L273" s="20" t="s">
        <v>698</v>
      </c>
      <c r="M273" s="17" t="s">
        <v>198</v>
      </c>
    </row>
    <row r="274" spans="1:13" s="12" customFormat="1" ht="60" x14ac:dyDescent="0.2">
      <c r="A274" s="17">
        <v>20250184</v>
      </c>
      <c r="B274" s="25" t="s">
        <v>370</v>
      </c>
      <c r="C274" s="17" t="s">
        <v>562</v>
      </c>
      <c r="D274" s="29">
        <v>45790</v>
      </c>
      <c r="E274" s="29">
        <v>46022</v>
      </c>
      <c r="F274" s="30">
        <v>25000000</v>
      </c>
      <c r="G274" s="33">
        <f>H274/F274</f>
        <v>0.16720188</v>
      </c>
      <c r="H274" s="20">
        <f>F274-I274</f>
        <v>4180047</v>
      </c>
      <c r="I274" s="20">
        <v>20819953</v>
      </c>
      <c r="J274" s="17">
        <v>0</v>
      </c>
      <c r="K274" s="20">
        <v>0</v>
      </c>
      <c r="L274" s="20" t="s">
        <v>716</v>
      </c>
      <c r="M274" s="17" t="s">
        <v>204</v>
      </c>
    </row>
    <row r="275" spans="1:13" s="12" customFormat="1" ht="75" x14ac:dyDescent="0.2">
      <c r="A275" s="17">
        <v>20250176</v>
      </c>
      <c r="B275" s="25" t="s">
        <v>363</v>
      </c>
      <c r="C275" s="17" t="s">
        <v>554</v>
      </c>
      <c r="D275" s="36">
        <v>45792</v>
      </c>
      <c r="E275" s="29">
        <v>45792</v>
      </c>
      <c r="F275" s="30" t="s">
        <v>658</v>
      </c>
      <c r="G275" s="31">
        <v>1</v>
      </c>
      <c r="H275" s="20">
        <v>7200000</v>
      </c>
      <c r="I275" s="20">
        <v>0</v>
      </c>
      <c r="J275" s="17">
        <v>0</v>
      </c>
      <c r="K275" s="20">
        <v>0</v>
      </c>
      <c r="L275" s="20" t="s">
        <v>698</v>
      </c>
      <c r="M275" s="17" t="s">
        <v>645</v>
      </c>
    </row>
    <row r="276" spans="1:13" s="12" customFormat="1" ht="60" x14ac:dyDescent="0.2">
      <c r="A276" s="17">
        <v>20250183</v>
      </c>
      <c r="B276" s="25" t="s">
        <v>725</v>
      </c>
      <c r="C276" s="17" t="s">
        <v>561</v>
      </c>
      <c r="D276" s="29">
        <v>45793</v>
      </c>
      <c r="E276" s="29">
        <v>45820</v>
      </c>
      <c r="F276" s="30">
        <v>725010644</v>
      </c>
      <c r="G276" s="31">
        <v>1</v>
      </c>
      <c r="H276" s="20">
        <v>725010644</v>
      </c>
      <c r="I276" s="20">
        <v>0</v>
      </c>
      <c r="J276" s="17">
        <v>0</v>
      </c>
      <c r="K276" s="17">
        <v>0</v>
      </c>
      <c r="L276" s="20" t="s">
        <v>698</v>
      </c>
      <c r="M276" s="17" t="s">
        <v>198</v>
      </c>
    </row>
    <row r="277" spans="1:13" s="12" customFormat="1" ht="90" x14ac:dyDescent="0.2">
      <c r="A277" s="17">
        <v>20250185</v>
      </c>
      <c r="B277" s="17" t="s">
        <v>371</v>
      </c>
      <c r="C277" s="17" t="s">
        <v>563</v>
      </c>
      <c r="D277" s="36">
        <v>45793</v>
      </c>
      <c r="E277" s="29">
        <v>46022</v>
      </c>
      <c r="F277" s="30">
        <v>158962648</v>
      </c>
      <c r="G277" s="33">
        <v>0.28000000000000003</v>
      </c>
      <c r="H277" s="20">
        <v>45611586</v>
      </c>
      <c r="I277" s="20">
        <v>113351062</v>
      </c>
      <c r="J277" s="17">
        <v>0</v>
      </c>
      <c r="K277" s="20">
        <v>0</v>
      </c>
      <c r="L277" s="20" t="s">
        <v>716</v>
      </c>
      <c r="M277" s="17" t="s">
        <v>643</v>
      </c>
    </row>
    <row r="278" spans="1:13" s="12" customFormat="1" ht="135" x14ac:dyDescent="0.2">
      <c r="A278" s="17">
        <v>20250188</v>
      </c>
      <c r="B278" s="25" t="s">
        <v>374</v>
      </c>
      <c r="C278" s="17" t="s">
        <v>566</v>
      </c>
      <c r="D278" s="36">
        <v>45797</v>
      </c>
      <c r="E278" s="29">
        <v>46011</v>
      </c>
      <c r="F278" s="30">
        <v>57352519</v>
      </c>
      <c r="G278" s="31">
        <v>0.40200000000000002</v>
      </c>
      <c r="H278" s="20">
        <v>11470504</v>
      </c>
      <c r="I278" s="20">
        <v>45882015</v>
      </c>
      <c r="J278" s="17"/>
      <c r="K278" s="20"/>
      <c r="L278" s="20" t="s">
        <v>699</v>
      </c>
      <c r="M278" s="17" t="s">
        <v>193</v>
      </c>
    </row>
    <row r="279" spans="1:13" s="12" customFormat="1" ht="60" x14ac:dyDescent="0.2">
      <c r="A279" s="17">
        <v>20250189</v>
      </c>
      <c r="B279" s="25" t="s">
        <v>375</v>
      </c>
      <c r="C279" s="17" t="s">
        <v>567</v>
      </c>
      <c r="D279" s="36">
        <v>45800</v>
      </c>
      <c r="E279" s="29">
        <v>45988</v>
      </c>
      <c r="F279" s="30" t="s">
        <v>660</v>
      </c>
      <c r="G279" s="33">
        <v>0.30499999999999999</v>
      </c>
      <c r="H279" s="20">
        <v>7794924</v>
      </c>
      <c r="I279" s="20">
        <v>17764992</v>
      </c>
      <c r="J279" s="17">
        <v>0</v>
      </c>
      <c r="K279" s="20">
        <v>0</v>
      </c>
      <c r="L279" s="20" t="s">
        <v>699</v>
      </c>
      <c r="M279" s="17" t="s">
        <v>647</v>
      </c>
    </row>
    <row r="280" spans="1:13" s="12" customFormat="1" ht="75" x14ac:dyDescent="0.2">
      <c r="A280" s="17">
        <v>20250190</v>
      </c>
      <c r="B280" s="25" t="s">
        <v>253</v>
      </c>
      <c r="C280" s="17" t="s">
        <v>568</v>
      </c>
      <c r="D280" s="36">
        <v>45803</v>
      </c>
      <c r="E280" s="29">
        <v>45837</v>
      </c>
      <c r="F280" s="30" t="s">
        <v>661</v>
      </c>
      <c r="G280" s="31">
        <v>1</v>
      </c>
      <c r="H280" s="20">
        <v>12614000</v>
      </c>
      <c r="I280" s="20">
        <v>0</v>
      </c>
      <c r="J280" s="17">
        <v>0</v>
      </c>
      <c r="K280" s="20">
        <v>0</v>
      </c>
      <c r="L280" s="20" t="s">
        <v>729</v>
      </c>
      <c r="M280" s="17" t="s">
        <v>643</v>
      </c>
    </row>
    <row r="281" spans="1:13" s="12" customFormat="1" ht="60" x14ac:dyDescent="0.2">
      <c r="A281" s="17">
        <v>20250191</v>
      </c>
      <c r="B281" s="25" t="s">
        <v>376</v>
      </c>
      <c r="C281" s="17" t="s">
        <v>569</v>
      </c>
      <c r="D281" s="36">
        <v>45803</v>
      </c>
      <c r="E281" s="29">
        <v>45989</v>
      </c>
      <c r="F281" s="30">
        <v>300000000</v>
      </c>
      <c r="G281" s="31">
        <f>+H281/F281</f>
        <v>0.26117231909999999</v>
      </c>
      <c r="H281" s="20">
        <v>78351695.730000004</v>
      </c>
      <c r="I281" s="20">
        <v>221648304.27000001</v>
      </c>
      <c r="J281" s="17">
        <v>0</v>
      </c>
      <c r="K281" s="20">
        <v>0</v>
      </c>
      <c r="L281" s="20" t="s">
        <v>699</v>
      </c>
      <c r="M281" s="17" t="s">
        <v>662</v>
      </c>
    </row>
    <row r="282" spans="1:13" s="12" customFormat="1" ht="60" x14ac:dyDescent="0.2">
      <c r="A282" s="17">
        <v>20250192</v>
      </c>
      <c r="B282" s="25" t="s">
        <v>377</v>
      </c>
      <c r="C282" s="17" t="s">
        <v>570</v>
      </c>
      <c r="D282" s="36">
        <v>45805</v>
      </c>
      <c r="E282" s="29">
        <v>45989</v>
      </c>
      <c r="F282" s="30">
        <v>550000000</v>
      </c>
      <c r="G282" s="32">
        <v>0.68700000000000006</v>
      </c>
      <c r="H282" s="20">
        <v>549366560.68906605</v>
      </c>
      <c r="I282" s="20">
        <v>250633439.31093395</v>
      </c>
      <c r="J282" s="17">
        <v>1</v>
      </c>
      <c r="K282" s="20">
        <v>250000000</v>
      </c>
      <c r="L282" s="45" t="s">
        <v>699</v>
      </c>
      <c r="M282" s="20" t="s">
        <v>190</v>
      </c>
    </row>
    <row r="283" spans="1:13" s="12" customFormat="1" ht="90" x14ac:dyDescent="0.2">
      <c r="A283" s="17">
        <v>20250193</v>
      </c>
      <c r="B283" s="25" t="s">
        <v>378</v>
      </c>
      <c r="C283" s="17" t="s">
        <v>571</v>
      </c>
      <c r="D283" s="36">
        <v>45805</v>
      </c>
      <c r="E283" s="29">
        <v>45989</v>
      </c>
      <c r="F283" s="30" t="s">
        <v>663</v>
      </c>
      <c r="G283" s="34">
        <v>0.3</v>
      </c>
      <c r="H283" s="20">
        <v>1245859130</v>
      </c>
      <c r="I283" s="20">
        <v>2971997601</v>
      </c>
      <c r="J283" s="17">
        <v>0</v>
      </c>
      <c r="K283" s="20">
        <v>0</v>
      </c>
      <c r="L283" s="20" t="s">
        <v>699</v>
      </c>
      <c r="M283" s="17" t="s">
        <v>202</v>
      </c>
    </row>
    <row r="284" spans="1:13" s="12" customFormat="1" ht="60" x14ac:dyDescent="0.2">
      <c r="A284" s="17">
        <v>20250194</v>
      </c>
      <c r="B284" s="25" t="s">
        <v>365</v>
      </c>
      <c r="C284" s="17" t="s">
        <v>572</v>
      </c>
      <c r="D284" s="36">
        <v>45805</v>
      </c>
      <c r="E284" s="29">
        <v>45989</v>
      </c>
      <c r="F284" s="30">
        <v>100000000</v>
      </c>
      <c r="G284" s="31">
        <f>+H284/F284</f>
        <v>9.8763428099000006</v>
      </c>
      <c r="H284" s="20">
        <v>987634280.99000001</v>
      </c>
      <c r="I284" s="20">
        <v>12365719.01</v>
      </c>
      <c r="J284" s="17">
        <v>1</v>
      </c>
      <c r="K284" s="20">
        <v>550000000</v>
      </c>
      <c r="L284" s="20" t="s">
        <v>699</v>
      </c>
      <c r="M284" s="17" t="s">
        <v>202</v>
      </c>
    </row>
    <row r="285" spans="1:13" s="12" customFormat="1" ht="45" x14ac:dyDescent="0.2">
      <c r="A285" s="17">
        <v>20250195</v>
      </c>
      <c r="B285" s="25" t="s">
        <v>379</v>
      </c>
      <c r="C285" s="17" t="s">
        <v>573</v>
      </c>
      <c r="D285" s="36">
        <v>45806</v>
      </c>
      <c r="E285" s="29">
        <v>46022</v>
      </c>
      <c r="F285" s="30" t="s">
        <v>664</v>
      </c>
      <c r="G285" s="33">
        <v>0.38159999999999999</v>
      </c>
      <c r="H285" s="20">
        <v>34490626</v>
      </c>
      <c r="I285" s="20">
        <v>55925520</v>
      </c>
      <c r="J285" s="17">
        <v>0</v>
      </c>
      <c r="K285" s="20">
        <v>0</v>
      </c>
      <c r="L285" s="20" t="s">
        <v>699</v>
      </c>
      <c r="M285" s="17" t="s">
        <v>647</v>
      </c>
    </row>
    <row r="286" spans="1:13" s="12" customFormat="1" ht="60" x14ac:dyDescent="0.2">
      <c r="A286" s="17">
        <v>20250201</v>
      </c>
      <c r="B286" s="25" t="s">
        <v>385</v>
      </c>
      <c r="C286" s="17" t="s">
        <v>579</v>
      </c>
      <c r="D286" s="36">
        <v>45807</v>
      </c>
      <c r="E286" s="29">
        <v>46079</v>
      </c>
      <c r="F286" s="30" t="s">
        <v>666</v>
      </c>
      <c r="G286" s="31" t="s">
        <v>732</v>
      </c>
      <c r="H286" s="20">
        <v>0</v>
      </c>
      <c r="I286" s="20">
        <v>2093162400</v>
      </c>
      <c r="J286" s="17">
        <v>0</v>
      </c>
      <c r="K286" s="20">
        <v>0</v>
      </c>
      <c r="L286" s="20" t="s">
        <v>699</v>
      </c>
      <c r="M286" s="17" t="s">
        <v>655</v>
      </c>
    </row>
    <row r="287" spans="1:13" s="12" customFormat="1" ht="45" x14ac:dyDescent="0.2">
      <c r="A287" s="17">
        <v>20250197</v>
      </c>
      <c r="B287" s="25" t="s">
        <v>381</v>
      </c>
      <c r="C287" s="17" t="s">
        <v>575</v>
      </c>
      <c r="D287" s="36">
        <v>45807</v>
      </c>
      <c r="E287" s="29">
        <v>45989</v>
      </c>
      <c r="F287" s="30">
        <v>1000000000</v>
      </c>
      <c r="G287" s="31">
        <f>+H287/F287</f>
        <v>0.93388481445000004</v>
      </c>
      <c r="H287" s="20">
        <v>933884814.45000005</v>
      </c>
      <c r="I287" s="20">
        <v>66115185.549999997</v>
      </c>
      <c r="J287" s="17">
        <v>0</v>
      </c>
      <c r="K287" s="20">
        <v>0</v>
      </c>
      <c r="L287" s="20" t="s">
        <v>699</v>
      </c>
      <c r="M287" s="17" t="s">
        <v>200</v>
      </c>
    </row>
    <row r="288" spans="1:13" s="12" customFormat="1" ht="60" x14ac:dyDescent="0.2">
      <c r="A288" s="17">
        <v>20250202</v>
      </c>
      <c r="B288" s="25" t="s">
        <v>386</v>
      </c>
      <c r="C288" s="17" t="s">
        <v>580</v>
      </c>
      <c r="D288" s="36">
        <v>45807</v>
      </c>
      <c r="E288" s="29">
        <v>45989</v>
      </c>
      <c r="F288" s="30">
        <v>550000000</v>
      </c>
      <c r="G288" s="31">
        <f>+H288/(F288+K288)</f>
        <v>0.73200096085333333</v>
      </c>
      <c r="H288" s="20">
        <v>549000720.63999999</v>
      </c>
      <c r="I288" s="20">
        <f>+F288-H288+K288</f>
        <v>200999279.36000001</v>
      </c>
      <c r="J288" s="17">
        <v>1</v>
      </c>
      <c r="K288" s="20">
        <v>200000000</v>
      </c>
      <c r="L288" s="20" t="s">
        <v>699</v>
      </c>
      <c r="M288" s="17" t="s">
        <v>200</v>
      </c>
    </row>
    <row r="289" spans="1:13" s="12" customFormat="1" ht="60" x14ac:dyDescent="0.2">
      <c r="A289" s="17">
        <v>20250200</v>
      </c>
      <c r="B289" s="25" t="s">
        <v>384</v>
      </c>
      <c r="C289" s="17" t="s">
        <v>578</v>
      </c>
      <c r="D289" s="36">
        <v>45807</v>
      </c>
      <c r="E289" s="29">
        <v>46022</v>
      </c>
      <c r="F289" s="30">
        <v>83986500</v>
      </c>
      <c r="G289" s="33">
        <f>H289/F289</f>
        <v>0</v>
      </c>
      <c r="H289" s="20">
        <v>0</v>
      </c>
      <c r="I289" s="20">
        <f>F289-H289</f>
        <v>83986500</v>
      </c>
      <c r="J289" s="17">
        <v>0</v>
      </c>
      <c r="K289" s="20">
        <v>0</v>
      </c>
      <c r="L289" s="20" t="s">
        <v>699</v>
      </c>
      <c r="M289" s="17" t="s">
        <v>665</v>
      </c>
    </row>
    <row r="290" spans="1:13" s="12" customFormat="1" ht="90" x14ac:dyDescent="0.2">
      <c r="A290" s="17">
        <v>20250196</v>
      </c>
      <c r="B290" s="25" t="s">
        <v>380</v>
      </c>
      <c r="C290" s="17" t="s">
        <v>574</v>
      </c>
      <c r="D290" s="36">
        <v>45811</v>
      </c>
      <c r="E290" s="29">
        <v>46021</v>
      </c>
      <c r="F290" s="30">
        <v>57352939</v>
      </c>
      <c r="G290" s="31">
        <v>0.2762</v>
      </c>
      <c r="H290" s="20">
        <v>7647058</v>
      </c>
      <c r="I290" s="20">
        <f>+F290-H290</f>
        <v>49705881</v>
      </c>
      <c r="J290" s="17">
        <v>0</v>
      </c>
      <c r="K290" s="20">
        <v>0</v>
      </c>
      <c r="L290" s="20" t="s">
        <v>698</v>
      </c>
      <c r="M290" s="17" t="s">
        <v>645</v>
      </c>
    </row>
    <row r="291" spans="1:13" s="12" customFormat="1" ht="60" x14ac:dyDescent="0.2">
      <c r="A291" s="17">
        <v>20250199</v>
      </c>
      <c r="B291" s="25" t="s">
        <v>383</v>
      </c>
      <c r="C291" s="17" t="s">
        <v>577</v>
      </c>
      <c r="D291" s="36">
        <v>45811</v>
      </c>
      <c r="E291" s="29">
        <v>45989</v>
      </c>
      <c r="F291" s="30">
        <v>500000000</v>
      </c>
      <c r="G291" s="31">
        <f>+H291/F291</f>
        <v>0.95854879800000004</v>
      </c>
      <c r="H291" s="20">
        <v>479274399</v>
      </c>
      <c r="I291" s="20">
        <f>+F291-H291</f>
        <v>20725601</v>
      </c>
      <c r="J291" s="17">
        <v>1</v>
      </c>
      <c r="K291" s="20">
        <v>150000000</v>
      </c>
      <c r="L291" s="20" t="s">
        <v>699</v>
      </c>
      <c r="M291" s="17" t="s">
        <v>202</v>
      </c>
    </row>
    <row r="292" spans="1:13" s="12" customFormat="1" ht="120" x14ac:dyDescent="0.2">
      <c r="A292" s="17">
        <v>20250203</v>
      </c>
      <c r="B292" s="25" t="s">
        <v>387</v>
      </c>
      <c r="C292" s="17" t="s">
        <v>581</v>
      </c>
      <c r="D292" s="36">
        <v>45811</v>
      </c>
      <c r="E292" s="29">
        <v>45930</v>
      </c>
      <c r="F292" s="30">
        <v>32772868</v>
      </c>
      <c r="G292" s="31">
        <v>0.47</v>
      </c>
      <c r="H292" s="20">
        <v>15567112</v>
      </c>
      <c r="I292" s="20">
        <f>+F292-H292</f>
        <v>17205756</v>
      </c>
      <c r="J292" s="17">
        <v>0</v>
      </c>
      <c r="K292" s="20">
        <v>0</v>
      </c>
      <c r="L292" s="20" t="s">
        <v>699</v>
      </c>
      <c r="M292" s="17" t="s">
        <v>645</v>
      </c>
    </row>
    <row r="293" spans="1:13" s="12" customFormat="1" ht="75" x14ac:dyDescent="0.2">
      <c r="A293" s="17">
        <v>20250186</v>
      </c>
      <c r="B293" s="25" t="s">
        <v>372</v>
      </c>
      <c r="C293" s="17" t="s">
        <v>564</v>
      </c>
      <c r="D293" s="36">
        <v>45811</v>
      </c>
      <c r="E293" s="29">
        <v>46025</v>
      </c>
      <c r="F293" s="30">
        <v>3874588497</v>
      </c>
      <c r="G293" s="33">
        <f>H293/F293</f>
        <v>0</v>
      </c>
      <c r="H293" s="20">
        <v>0</v>
      </c>
      <c r="I293" s="20">
        <f>F293-H293</f>
        <v>3874588497</v>
      </c>
      <c r="J293" s="17">
        <v>0</v>
      </c>
      <c r="K293" s="20">
        <v>0</v>
      </c>
      <c r="L293" s="20" t="s">
        <v>699</v>
      </c>
      <c r="M293" s="17" t="s">
        <v>646</v>
      </c>
    </row>
    <row r="294" spans="1:13" s="12" customFormat="1" ht="105" x14ac:dyDescent="0.2">
      <c r="A294" s="17">
        <v>20250187</v>
      </c>
      <c r="B294" s="25" t="s">
        <v>373</v>
      </c>
      <c r="C294" s="17" t="s">
        <v>565</v>
      </c>
      <c r="D294" s="36">
        <v>45811</v>
      </c>
      <c r="E294" s="29">
        <v>46025</v>
      </c>
      <c r="F294" s="30">
        <v>392858822</v>
      </c>
      <c r="G294" s="33">
        <f>H294/F294</f>
        <v>0</v>
      </c>
      <c r="H294" s="20">
        <v>0</v>
      </c>
      <c r="I294" s="20">
        <f>F294-H294</f>
        <v>392858822</v>
      </c>
      <c r="J294" s="17">
        <v>0</v>
      </c>
      <c r="K294" s="20">
        <v>0</v>
      </c>
      <c r="L294" s="20" t="s">
        <v>699</v>
      </c>
      <c r="M294" s="17" t="s">
        <v>646</v>
      </c>
    </row>
    <row r="295" spans="1:13" s="12" customFormat="1" ht="45" x14ac:dyDescent="0.2">
      <c r="A295" s="17">
        <v>20250204</v>
      </c>
      <c r="B295" s="25" t="s">
        <v>388</v>
      </c>
      <c r="C295" s="17" t="s">
        <v>582</v>
      </c>
      <c r="D295" s="36">
        <v>45812</v>
      </c>
      <c r="E295" s="29">
        <v>45899</v>
      </c>
      <c r="F295" s="30" t="s">
        <v>667</v>
      </c>
      <c r="G295" s="41">
        <v>0.63</v>
      </c>
      <c r="H295" s="39">
        <v>7373895</v>
      </c>
      <c r="I295" s="46">
        <v>17205756</v>
      </c>
      <c r="J295" s="40">
        <v>0</v>
      </c>
      <c r="K295" s="39">
        <v>0</v>
      </c>
      <c r="L295" s="39" t="s">
        <v>699</v>
      </c>
      <c r="M295" s="17" t="s">
        <v>193</v>
      </c>
    </row>
    <row r="296" spans="1:13" s="12" customFormat="1" ht="135" x14ac:dyDescent="0.2">
      <c r="A296" s="17">
        <v>20250205</v>
      </c>
      <c r="B296" s="25" t="s">
        <v>389</v>
      </c>
      <c r="C296" s="17" t="s">
        <v>583</v>
      </c>
      <c r="D296" s="36">
        <v>45812</v>
      </c>
      <c r="E296" s="29">
        <v>45900</v>
      </c>
      <c r="F296" s="30" t="s">
        <v>668</v>
      </c>
      <c r="G296" s="31">
        <v>0.58762884652174219</v>
      </c>
      <c r="H296" s="20">
        <v>15567226</v>
      </c>
      <c r="I296" s="20">
        <v>10924370</v>
      </c>
      <c r="J296" s="17">
        <v>0</v>
      </c>
      <c r="K296" s="20">
        <v>0</v>
      </c>
      <c r="L296" s="20" t="s">
        <v>699</v>
      </c>
      <c r="M296" s="19" t="s">
        <v>189</v>
      </c>
    </row>
    <row r="297" spans="1:13" s="12" customFormat="1" ht="60" x14ac:dyDescent="0.2">
      <c r="A297" s="17">
        <v>20250206</v>
      </c>
      <c r="B297" s="25" t="s">
        <v>69</v>
      </c>
      <c r="C297" s="17" t="s">
        <v>584</v>
      </c>
      <c r="D297" s="36">
        <v>45812</v>
      </c>
      <c r="E297" s="29">
        <v>45989</v>
      </c>
      <c r="F297" s="30" t="s">
        <v>669</v>
      </c>
      <c r="G297" s="31">
        <v>0.54</v>
      </c>
      <c r="H297" s="20">
        <v>377875779.19999999</v>
      </c>
      <c r="I297" s="20">
        <v>322124220.80000001</v>
      </c>
      <c r="J297" s="17">
        <v>0</v>
      </c>
      <c r="K297" s="20">
        <v>0</v>
      </c>
      <c r="L297" s="20" t="s">
        <v>699</v>
      </c>
      <c r="M297" s="17" t="s">
        <v>200</v>
      </c>
    </row>
    <row r="298" spans="1:13" s="12" customFormat="1" ht="45" x14ac:dyDescent="0.2">
      <c r="A298" s="17">
        <v>20250208</v>
      </c>
      <c r="B298" s="25" t="s">
        <v>391</v>
      </c>
      <c r="C298" s="17" t="s">
        <v>586</v>
      </c>
      <c r="D298" s="36">
        <v>45813</v>
      </c>
      <c r="E298" s="29">
        <v>46022</v>
      </c>
      <c r="F298" s="30">
        <v>100436000</v>
      </c>
      <c r="G298" s="33">
        <f>H298/F298</f>
        <v>0.36787655820622089</v>
      </c>
      <c r="H298" s="20">
        <f>F298-I298</f>
        <v>36948050</v>
      </c>
      <c r="I298" s="20">
        <v>63487950</v>
      </c>
      <c r="J298" s="17">
        <v>0</v>
      </c>
      <c r="K298" s="20">
        <v>0</v>
      </c>
      <c r="L298" s="20" t="s">
        <v>716</v>
      </c>
      <c r="M298" s="17" t="s">
        <v>204</v>
      </c>
    </row>
    <row r="299" spans="1:13" s="12" customFormat="1" ht="60" x14ac:dyDescent="0.2">
      <c r="A299" s="17">
        <v>20250198</v>
      </c>
      <c r="B299" s="25" t="s">
        <v>382</v>
      </c>
      <c r="C299" s="17" t="s">
        <v>576</v>
      </c>
      <c r="D299" s="36">
        <v>45814</v>
      </c>
      <c r="E299" s="29">
        <v>45989</v>
      </c>
      <c r="F299" s="30">
        <v>700000000</v>
      </c>
      <c r="G299" s="32">
        <v>0.73599999999999999</v>
      </c>
      <c r="H299" s="20">
        <v>699596366.97800028</v>
      </c>
      <c r="I299" s="20">
        <v>250403633.02199972</v>
      </c>
      <c r="J299" s="17">
        <v>1</v>
      </c>
      <c r="K299" s="20">
        <v>250000000</v>
      </c>
      <c r="L299" s="45" t="s">
        <v>699</v>
      </c>
      <c r="M299" s="20" t="s">
        <v>190</v>
      </c>
    </row>
    <row r="300" spans="1:13" s="12" customFormat="1" ht="60" x14ac:dyDescent="0.2">
      <c r="A300" s="17">
        <v>20250209</v>
      </c>
      <c r="B300" s="25" t="s">
        <v>392</v>
      </c>
      <c r="C300" s="17" t="s">
        <v>671</v>
      </c>
      <c r="D300" s="36">
        <v>45814</v>
      </c>
      <c r="E300" s="29">
        <v>46006</v>
      </c>
      <c r="F300" s="30">
        <v>4120130269</v>
      </c>
      <c r="G300" s="31">
        <v>0.13</v>
      </c>
      <c r="H300" s="20">
        <v>0</v>
      </c>
      <c r="I300" s="20">
        <v>4120130269</v>
      </c>
      <c r="J300" s="17">
        <v>0</v>
      </c>
      <c r="K300" s="20">
        <v>0</v>
      </c>
      <c r="L300" s="20" t="s">
        <v>699</v>
      </c>
      <c r="M300" s="17" t="s">
        <v>645</v>
      </c>
    </row>
    <row r="301" spans="1:13" s="12" customFormat="1" ht="75" x14ac:dyDescent="0.2">
      <c r="A301" s="17">
        <v>20250210</v>
      </c>
      <c r="B301" s="25" t="s">
        <v>393</v>
      </c>
      <c r="C301" s="17" t="s">
        <v>587</v>
      </c>
      <c r="D301" s="36">
        <v>45814</v>
      </c>
      <c r="E301" s="29">
        <v>45882</v>
      </c>
      <c r="F301" s="30">
        <v>893319490</v>
      </c>
      <c r="G301" s="33">
        <f>+H301/(K301+F301)</f>
        <v>0</v>
      </c>
      <c r="H301" s="20">
        <v>0</v>
      </c>
      <c r="I301" s="20">
        <f>+F301-H301+K301</f>
        <v>893319490</v>
      </c>
      <c r="J301" s="17">
        <v>0</v>
      </c>
      <c r="K301" s="20">
        <v>0</v>
      </c>
      <c r="L301" s="20" t="s">
        <v>699</v>
      </c>
      <c r="M301" s="17" t="s">
        <v>189</v>
      </c>
    </row>
    <row r="302" spans="1:13" s="12" customFormat="1" ht="42.75" customHeight="1" x14ac:dyDescent="0.2">
      <c r="A302" s="17">
        <v>20250211</v>
      </c>
      <c r="B302" s="25" t="s">
        <v>394</v>
      </c>
      <c r="C302" s="17" t="s">
        <v>588</v>
      </c>
      <c r="D302" s="36">
        <v>45814</v>
      </c>
      <c r="E302" s="29">
        <v>45970</v>
      </c>
      <c r="F302" s="30">
        <v>485500000</v>
      </c>
      <c r="G302" s="31">
        <v>0.37</v>
      </c>
      <c r="H302" s="20">
        <v>0</v>
      </c>
      <c r="I302" s="20">
        <f>+F302</f>
        <v>485500000</v>
      </c>
      <c r="J302" s="17">
        <v>0</v>
      </c>
      <c r="K302" s="17">
        <v>0</v>
      </c>
      <c r="L302" s="20" t="s">
        <v>716</v>
      </c>
      <c r="M302" s="17" t="s">
        <v>198</v>
      </c>
    </row>
    <row r="303" spans="1:13" s="12" customFormat="1" ht="30" x14ac:dyDescent="0.2">
      <c r="A303" s="17">
        <v>20250212</v>
      </c>
      <c r="B303" s="25" t="s">
        <v>395</v>
      </c>
      <c r="C303" s="17" t="s">
        <v>589</v>
      </c>
      <c r="D303" s="36">
        <v>45814</v>
      </c>
      <c r="E303" s="29">
        <v>45900</v>
      </c>
      <c r="F303" s="30">
        <v>420612150</v>
      </c>
      <c r="G303" s="33">
        <f>H303/F303</f>
        <v>0</v>
      </c>
      <c r="H303" s="20">
        <v>0</v>
      </c>
      <c r="I303" s="20">
        <f>F303-H303</f>
        <v>420612150</v>
      </c>
      <c r="J303" s="17">
        <v>0</v>
      </c>
      <c r="K303" s="20">
        <v>0</v>
      </c>
      <c r="L303" s="20" t="s">
        <v>699</v>
      </c>
      <c r="M303" s="17" t="s">
        <v>642</v>
      </c>
    </row>
    <row r="304" spans="1:13" s="12" customFormat="1" ht="60" x14ac:dyDescent="0.2">
      <c r="A304" s="17">
        <v>20250213</v>
      </c>
      <c r="B304" s="25" t="s">
        <v>396</v>
      </c>
      <c r="C304" s="17" t="s">
        <v>590</v>
      </c>
      <c r="D304" s="36">
        <v>45817</v>
      </c>
      <c r="E304" s="29">
        <v>46021</v>
      </c>
      <c r="F304" s="30">
        <v>28066992</v>
      </c>
      <c r="G304" s="32">
        <v>0.28889999999999999</v>
      </c>
      <c r="H304" s="20">
        <v>8108242</v>
      </c>
      <c r="I304" s="20">
        <v>19958750</v>
      </c>
      <c r="J304" s="17">
        <v>0</v>
      </c>
      <c r="K304" s="20">
        <v>0</v>
      </c>
      <c r="L304" s="20" t="s">
        <v>699</v>
      </c>
      <c r="M304" s="17" t="s">
        <v>647</v>
      </c>
    </row>
    <row r="305" spans="1:13" s="12" customFormat="1" ht="150" x14ac:dyDescent="0.2">
      <c r="A305" s="17">
        <v>20250214</v>
      </c>
      <c r="B305" s="25" t="s">
        <v>397</v>
      </c>
      <c r="C305" s="17" t="s">
        <v>591</v>
      </c>
      <c r="D305" s="36">
        <v>45817</v>
      </c>
      <c r="E305" s="29">
        <v>45881</v>
      </c>
      <c r="F305" s="30">
        <v>17238655</v>
      </c>
      <c r="G305" s="33">
        <f>+H305/(K305+F305)</f>
        <v>0.65822492301155511</v>
      </c>
      <c r="H305" s="20">
        <v>14940101</v>
      </c>
      <c r="I305" s="20">
        <f>+F305-H305+K305</f>
        <v>7757461</v>
      </c>
      <c r="J305" s="17">
        <v>1</v>
      </c>
      <c r="K305" s="20">
        <v>5458907</v>
      </c>
      <c r="L305" s="20" t="s">
        <v>699</v>
      </c>
      <c r="M305" s="19" t="s">
        <v>189</v>
      </c>
    </row>
    <row r="306" spans="1:13" s="12" customFormat="1" ht="105" x14ac:dyDescent="0.2">
      <c r="A306" s="17">
        <v>20250215</v>
      </c>
      <c r="B306" s="25" t="s">
        <v>220</v>
      </c>
      <c r="C306" s="17" t="s">
        <v>592</v>
      </c>
      <c r="D306" s="36">
        <v>45819</v>
      </c>
      <c r="E306" s="29" t="s">
        <v>679</v>
      </c>
      <c r="F306" s="30">
        <v>49159662</v>
      </c>
      <c r="G306" s="31">
        <v>0.25</v>
      </c>
      <c r="H306" s="20">
        <v>0</v>
      </c>
      <c r="I306" s="20">
        <f>+F306-H306</f>
        <v>49159662</v>
      </c>
      <c r="J306" s="17">
        <v>0</v>
      </c>
      <c r="K306" s="20">
        <v>0</v>
      </c>
      <c r="L306" s="20" t="s">
        <v>699</v>
      </c>
      <c r="M306" s="17" t="s">
        <v>645</v>
      </c>
    </row>
    <row r="307" spans="1:13" s="12" customFormat="1" ht="60" x14ac:dyDescent="0.2">
      <c r="A307" s="17">
        <v>20250220</v>
      </c>
      <c r="B307" s="25" t="s">
        <v>402</v>
      </c>
      <c r="C307" s="17" t="s">
        <v>597</v>
      </c>
      <c r="D307" s="36">
        <v>45821</v>
      </c>
      <c r="E307" s="29">
        <v>46022</v>
      </c>
      <c r="F307" s="30">
        <v>69997172</v>
      </c>
      <c r="G307" s="37">
        <v>0.30499999999999999</v>
      </c>
      <c r="H307" s="20">
        <v>21324350</v>
      </c>
      <c r="I307" s="20">
        <v>48672822</v>
      </c>
      <c r="J307" s="17">
        <v>0</v>
      </c>
      <c r="K307" s="20">
        <v>0</v>
      </c>
      <c r="L307" s="20" t="s">
        <v>699</v>
      </c>
      <c r="M307" s="17" t="s">
        <v>196</v>
      </c>
    </row>
    <row r="308" spans="1:13" s="12" customFormat="1" ht="60" x14ac:dyDescent="0.2">
      <c r="A308" s="17">
        <v>20250207</v>
      </c>
      <c r="B308" s="25" t="s">
        <v>390</v>
      </c>
      <c r="C308" s="17" t="s">
        <v>585</v>
      </c>
      <c r="D308" s="36">
        <v>45821</v>
      </c>
      <c r="E308" s="29">
        <v>45989</v>
      </c>
      <c r="F308" s="30" t="s">
        <v>670</v>
      </c>
      <c r="G308" s="31">
        <v>0.56000000000000005</v>
      </c>
      <c r="H308" s="20">
        <v>613489601.79999995</v>
      </c>
      <c r="I308" s="20">
        <v>486510398.20999998</v>
      </c>
      <c r="J308" s="17">
        <v>0</v>
      </c>
      <c r="K308" s="20">
        <v>0</v>
      </c>
      <c r="L308" s="20" t="s">
        <v>699</v>
      </c>
      <c r="M308" s="17" t="s">
        <v>200</v>
      </c>
    </row>
    <row r="309" spans="1:13" s="12" customFormat="1" ht="60" x14ac:dyDescent="0.2">
      <c r="A309" s="17">
        <v>20250216</v>
      </c>
      <c r="B309" s="25" t="s">
        <v>398</v>
      </c>
      <c r="C309" s="17" t="s">
        <v>593</v>
      </c>
      <c r="D309" s="36">
        <v>45825</v>
      </c>
      <c r="E309" s="29">
        <v>45989</v>
      </c>
      <c r="F309" s="30">
        <v>600000000</v>
      </c>
      <c r="G309" s="32">
        <v>0.749</v>
      </c>
      <c r="H309" s="20">
        <v>599579134.04500008</v>
      </c>
      <c r="I309" s="20">
        <v>200420865.95499992</v>
      </c>
      <c r="J309" s="17">
        <v>1</v>
      </c>
      <c r="K309" s="20">
        <v>200000000</v>
      </c>
      <c r="L309" s="45" t="s">
        <v>699</v>
      </c>
      <c r="M309" s="20" t="s">
        <v>190</v>
      </c>
    </row>
    <row r="310" spans="1:13" s="12" customFormat="1" ht="60" x14ac:dyDescent="0.2">
      <c r="A310" s="17">
        <v>20250221</v>
      </c>
      <c r="B310" s="25" t="s">
        <v>725</v>
      </c>
      <c r="C310" s="17" t="s">
        <v>598</v>
      </c>
      <c r="D310" s="36">
        <v>45825</v>
      </c>
      <c r="E310" s="29">
        <v>45925</v>
      </c>
      <c r="F310" s="30">
        <v>693562725</v>
      </c>
      <c r="G310" s="31">
        <v>0.9</v>
      </c>
      <c r="H310" s="20">
        <f>+F310</f>
        <v>693562725</v>
      </c>
      <c r="I310" s="20">
        <v>0</v>
      </c>
      <c r="J310" s="17">
        <v>0</v>
      </c>
      <c r="K310" s="17">
        <v>0</v>
      </c>
      <c r="L310" s="20" t="s">
        <v>716</v>
      </c>
      <c r="M310" s="17" t="s">
        <v>198</v>
      </c>
    </row>
    <row r="311" spans="1:13" s="12" customFormat="1" ht="45" x14ac:dyDescent="0.2">
      <c r="A311" s="17">
        <v>20250219</v>
      </c>
      <c r="B311" s="25" t="s">
        <v>401</v>
      </c>
      <c r="C311" s="17" t="s">
        <v>596</v>
      </c>
      <c r="D311" s="36">
        <v>45826</v>
      </c>
      <c r="E311" s="29">
        <v>45882</v>
      </c>
      <c r="F311" s="30">
        <v>65000000</v>
      </c>
      <c r="G311" s="31">
        <v>0.89</v>
      </c>
      <c r="H311" s="20">
        <v>57881146</v>
      </c>
      <c r="I311" s="20">
        <v>7118854</v>
      </c>
      <c r="J311" s="17">
        <v>1</v>
      </c>
      <c r="K311" s="20">
        <v>1</v>
      </c>
      <c r="L311" s="20" t="s">
        <v>699</v>
      </c>
      <c r="M311" s="17" t="s">
        <v>196</v>
      </c>
    </row>
    <row r="312" spans="1:13" s="12" customFormat="1" ht="60" x14ac:dyDescent="0.2">
      <c r="A312" s="17">
        <v>20250222</v>
      </c>
      <c r="B312" s="25" t="s">
        <v>403</v>
      </c>
      <c r="C312" s="17" t="s">
        <v>599</v>
      </c>
      <c r="D312" s="36">
        <v>45826</v>
      </c>
      <c r="E312" s="29">
        <v>45879</v>
      </c>
      <c r="F312" s="30">
        <v>209850000</v>
      </c>
      <c r="G312" s="33">
        <f>H312/F312</f>
        <v>0.5155760876816774</v>
      </c>
      <c r="H312" s="20">
        <v>108193642</v>
      </c>
      <c r="I312" s="20">
        <f>F312-H312</f>
        <v>101656358</v>
      </c>
      <c r="J312" s="17">
        <v>1</v>
      </c>
      <c r="K312" s="20">
        <v>0</v>
      </c>
      <c r="L312" s="20" t="s">
        <v>699</v>
      </c>
      <c r="M312" s="17" t="s">
        <v>642</v>
      </c>
    </row>
    <row r="313" spans="1:13" s="12" customFormat="1" ht="60" x14ac:dyDescent="0.2">
      <c r="A313" s="17">
        <v>20250223</v>
      </c>
      <c r="B313" s="25" t="s">
        <v>404</v>
      </c>
      <c r="C313" s="17" t="s">
        <v>600</v>
      </c>
      <c r="D313" s="36">
        <v>45826</v>
      </c>
      <c r="E313" s="29">
        <v>46079</v>
      </c>
      <c r="F313" s="30">
        <v>12950078540</v>
      </c>
      <c r="G313" s="31" t="s">
        <v>732</v>
      </c>
      <c r="H313" s="20">
        <v>0</v>
      </c>
      <c r="I313" s="20">
        <v>12950078540</v>
      </c>
      <c r="J313" s="17">
        <v>0</v>
      </c>
      <c r="K313" s="20">
        <v>0</v>
      </c>
      <c r="L313" s="20" t="s">
        <v>699</v>
      </c>
      <c r="M313" s="17" t="s">
        <v>655</v>
      </c>
    </row>
    <row r="314" spans="1:13" s="12" customFormat="1" ht="60" x14ac:dyDescent="0.2">
      <c r="A314" s="17">
        <v>20250224</v>
      </c>
      <c r="B314" s="25" t="s">
        <v>405</v>
      </c>
      <c r="C314" s="17" t="s">
        <v>601</v>
      </c>
      <c r="D314" s="36">
        <v>45827</v>
      </c>
      <c r="E314" s="29">
        <v>45888</v>
      </c>
      <c r="F314" s="30">
        <v>15966754</v>
      </c>
      <c r="G314" s="31">
        <v>0.95</v>
      </c>
      <c r="H314" s="20">
        <v>0</v>
      </c>
      <c r="I314" s="20">
        <v>15966754</v>
      </c>
      <c r="J314" s="17">
        <v>0</v>
      </c>
      <c r="K314" s="20">
        <v>0</v>
      </c>
      <c r="L314" s="20" t="s">
        <v>699</v>
      </c>
      <c r="M314" s="17" t="s">
        <v>197</v>
      </c>
    </row>
    <row r="315" spans="1:13" s="12" customFormat="1" ht="60" x14ac:dyDescent="0.2">
      <c r="A315" s="17">
        <v>20250217</v>
      </c>
      <c r="B315" s="25" t="s">
        <v>399</v>
      </c>
      <c r="C315" s="17" t="s">
        <v>594</v>
      </c>
      <c r="D315" s="36">
        <v>45832</v>
      </c>
      <c r="E315" s="29">
        <v>45924</v>
      </c>
      <c r="F315" s="30">
        <v>32675776</v>
      </c>
      <c r="G315" s="31">
        <v>0.54</v>
      </c>
      <c r="H315" s="20">
        <v>0</v>
      </c>
      <c r="I315" s="20">
        <v>32675776</v>
      </c>
      <c r="J315" s="17">
        <v>0</v>
      </c>
      <c r="K315" s="20">
        <v>0</v>
      </c>
      <c r="L315" s="20" t="s">
        <v>699</v>
      </c>
      <c r="M315" s="17" t="s">
        <v>645</v>
      </c>
    </row>
    <row r="316" spans="1:13" s="12" customFormat="1" ht="60" x14ac:dyDescent="0.2">
      <c r="A316" s="17">
        <v>20250218</v>
      </c>
      <c r="B316" s="25" t="s">
        <v>400</v>
      </c>
      <c r="C316" s="17" t="s">
        <v>595</v>
      </c>
      <c r="D316" s="36">
        <v>45832</v>
      </c>
      <c r="E316" s="29">
        <v>45924</v>
      </c>
      <c r="F316" s="30">
        <v>321675776</v>
      </c>
      <c r="G316" s="31">
        <v>0.54</v>
      </c>
      <c r="H316" s="20">
        <v>0</v>
      </c>
      <c r="I316" s="20">
        <v>321675776</v>
      </c>
      <c r="J316" s="17">
        <v>0</v>
      </c>
      <c r="K316" s="20">
        <v>0</v>
      </c>
      <c r="L316" s="20" t="s">
        <v>699</v>
      </c>
      <c r="M316" s="17" t="s">
        <v>645</v>
      </c>
    </row>
    <row r="317" spans="1:13" s="12" customFormat="1" ht="45" x14ac:dyDescent="0.2">
      <c r="A317" s="17">
        <v>20250227</v>
      </c>
      <c r="B317" s="25" t="s">
        <v>218</v>
      </c>
      <c r="C317" s="17" t="s">
        <v>604</v>
      </c>
      <c r="D317" s="36">
        <v>45835</v>
      </c>
      <c r="E317" s="29">
        <v>45836</v>
      </c>
      <c r="F317" s="30">
        <v>35364498</v>
      </c>
      <c r="G317" s="31">
        <v>0.26400000000000001</v>
      </c>
      <c r="H317" s="20">
        <v>0</v>
      </c>
      <c r="I317" s="44">
        <f>+F317-H317</f>
        <v>35364498</v>
      </c>
      <c r="J317" s="17">
        <v>0</v>
      </c>
      <c r="K317" s="20">
        <v>0</v>
      </c>
      <c r="L317" s="20" t="s">
        <v>699</v>
      </c>
      <c r="M317" s="17" t="s">
        <v>193</v>
      </c>
    </row>
    <row r="318" spans="1:13" s="12" customFormat="1" ht="90" x14ac:dyDescent="0.2">
      <c r="A318" s="17">
        <v>20250286</v>
      </c>
      <c r="B318" s="25" t="s">
        <v>678</v>
      </c>
      <c r="C318" s="17" t="s">
        <v>693</v>
      </c>
      <c r="D318" s="36">
        <v>45836</v>
      </c>
      <c r="E318" s="29">
        <v>45891</v>
      </c>
      <c r="F318" s="30">
        <v>528237999</v>
      </c>
      <c r="G318" s="31">
        <v>0</v>
      </c>
      <c r="H318" s="20">
        <v>0</v>
      </c>
      <c r="I318" s="20">
        <v>0</v>
      </c>
      <c r="J318" s="17">
        <v>0</v>
      </c>
      <c r="K318" s="17">
        <v>0</v>
      </c>
      <c r="L318" s="20" t="s">
        <v>716</v>
      </c>
      <c r="M318" s="17" t="s">
        <v>198</v>
      </c>
    </row>
    <row r="319" spans="1:13" s="12" customFormat="1" ht="90" x14ac:dyDescent="0.2">
      <c r="A319" s="17">
        <v>20250232</v>
      </c>
      <c r="B319" s="25" t="s">
        <v>410</v>
      </c>
      <c r="C319" s="17" t="s">
        <v>608</v>
      </c>
      <c r="D319" s="36">
        <v>45839</v>
      </c>
      <c r="E319" s="29">
        <v>45931</v>
      </c>
      <c r="F319" s="30">
        <v>19142474</v>
      </c>
      <c r="G319" s="31">
        <v>0.33329999999999999</v>
      </c>
      <c r="H319" s="20">
        <v>0</v>
      </c>
      <c r="I319" s="20">
        <v>19142474</v>
      </c>
      <c r="J319" s="17">
        <v>0</v>
      </c>
      <c r="K319" s="20">
        <v>0</v>
      </c>
      <c r="L319" s="20" t="s">
        <v>699</v>
      </c>
      <c r="M319" s="17" t="s">
        <v>655</v>
      </c>
    </row>
    <row r="320" spans="1:13" s="12" customFormat="1" ht="105" x14ac:dyDescent="0.2">
      <c r="A320" s="17">
        <v>20250237</v>
      </c>
      <c r="B320" s="25" t="s">
        <v>411</v>
      </c>
      <c r="C320" s="17" t="s">
        <v>613</v>
      </c>
      <c r="D320" s="36">
        <v>45839</v>
      </c>
      <c r="E320" s="29">
        <v>46022</v>
      </c>
      <c r="F320" s="30">
        <v>36786702</v>
      </c>
      <c r="G320" s="32">
        <v>0.1666</v>
      </c>
      <c r="H320" s="20">
        <v>6131117</v>
      </c>
      <c r="I320" s="20">
        <v>30655585</v>
      </c>
      <c r="J320" s="17">
        <v>0</v>
      </c>
      <c r="K320" s="20">
        <v>0</v>
      </c>
      <c r="L320" s="20" t="s">
        <v>699</v>
      </c>
      <c r="M320" s="17" t="s">
        <v>647</v>
      </c>
    </row>
    <row r="321" spans="1:13" s="12" customFormat="1" ht="60" x14ac:dyDescent="0.2">
      <c r="A321" s="17">
        <v>20250241</v>
      </c>
      <c r="B321" s="25" t="s">
        <v>346</v>
      </c>
      <c r="C321" s="17" t="s">
        <v>616</v>
      </c>
      <c r="D321" s="36">
        <v>45839</v>
      </c>
      <c r="E321" s="29">
        <v>46022</v>
      </c>
      <c r="F321" s="30">
        <v>28066992</v>
      </c>
      <c r="G321" s="32">
        <v>0.16669999999999999</v>
      </c>
      <c r="H321" s="20">
        <v>4677832</v>
      </c>
      <c r="I321" s="20">
        <v>23389160</v>
      </c>
      <c r="J321" s="17">
        <v>0</v>
      </c>
      <c r="K321" s="20">
        <v>0</v>
      </c>
      <c r="L321" s="20" t="s">
        <v>699</v>
      </c>
      <c r="M321" s="17" t="s">
        <v>647</v>
      </c>
    </row>
    <row r="322" spans="1:13" s="12" customFormat="1" ht="60" x14ac:dyDescent="0.2">
      <c r="A322" s="17">
        <v>20250244</v>
      </c>
      <c r="B322" s="25" t="s">
        <v>248</v>
      </c>
      <c r="C322" s="17" t="s">
        <v>672</v>
      </c>
      <c r="D322" s="36">
        <v>45839</v>
      </c>
      <c r="E322" s="29" t="s">
        <v>728</v>
      </c>
      <c r="F322" s="30">
        <v>36786702</v>
      </c>
      <c r="G322" s="33">
        <f>+H322*1/F322</f>
        <v>0.16666666666666666</v>
      </c>
      <c r="H322" s="20">
        <v>6131117</v>
      </c>
      <c r="I322" s="20">
        <v>30655585</v>
      </c>
      <c r="J322" s="20">
        <v>0</v>
      </c>
      <c r="K322" s="20">
        <v>0</v>
      </c>
      <c r="L322" s="20" t="s">
        <v>699</v>
      </c>
      <c r="M322" s="17" t="s">
        <v>203</v>
      </c>
    </row>
    <row r="323" spans="1:13" s="12" customFormat="1" ht="60" x14ac:dyDescent="0.2">
      <c r="A323" s="17">
        <v>20250230</v>
      </c>
      <c r="B323" s="25" t="s">
        <v>272</v>
      </c>
      <c r="C323" s="17" t="s">
        <v>606</v>
      </c>
      <c r="D323" s="36">
        <v>45839</v>
      </c>
      <c r="E323" s="29">
        <v>46022</v>
      </c>
      <c r="F323" s="30">
        <v>36786702</v>
      </c>
      <c r="G323" s="33">
        <f t="shared" ref="G323:G332" si="2">H323/F323</f>
        <v>0</v>
      </c>
      <c r="H323" s="20">
        <v>0</v>
      </c>
      <c r="I323" s="20">
        <f t="shared" ref="I323:I332" si="3">F323-H323</f>
        <v>36786702</v>
      </c>
      <c r="J323" s="17">
        <v>0</v>
      </c>
      <c r="K323" s="20">
        <v>0</v>
      </c>
      <c r="L323" s="20" t="s">
        <v>699</v>
      </c>
      <c r="M323" s="17" t="s">
        <v>637</v>
      </c>
    </row>
    <row r="324" spans="1:13" s="12" customFormat="1" ht="75" x14ac:dyDescent="0.2">
      <c r="A324" s="17">
        <v>20250233</v>
      </c>
      <c r="B324" s="25" t="s">
        <v>113</v>
      </c>
      <c r="C324" s="17" t="s">
        <v>609</v>
      </c>
      <c r="D324" s="36">
        <v>45839</v>
      </c>
      <c r="E324" s="29">
        <v>46022</v>
      </c>
      <c r="F324" s="30">
        <v>58063500</v>
      </c>
      <c r="G324" s="33">
        <f t="shared" si="2"/>
        <v>0</v>
      </c>
      <c r="H324" s="20">
        <v>0</v>
      </c>
      <c r="I324" s="20">
        <f t="shared" si="3"/>
        <v>58063500</v>
      </c>
      <c r="J324" s="17">
        <v>0</v>
      </c>
      <c r="K324" s="20">
        <v>0</v>
      </c>
      <c r="L324" s="20" t="s">
        <v>699</v>
      </c>
      <c r="M324" s="17" t="s">
        <v>638</v>
      </c>
    </row>
    <row r="325" spans="1:13" s="12" customFormat="1" ht="45" x14ac:dyDescent="0.2">
      <c r="A325" s="17">
        <v>20250234</v>
      </c>
      <c r="B325" s="25" t="s">
        <v>71</v>
      </c>
      <c r="C325" s="17" t="s">
        <v>610</v>
      </c>
      <c r="D325" s="36">
        <v>45839</v>
      </c>
      <c r="E325" s="29">
        <v>46022</v>
      </c>
      <c r="F325" s="30">
        <v>28066992</v>
      </c>
      <c r="G325" s="33">
        <f t="shared" si="2"/>
        <v>0</v>
      </c>
      <c r="H325" s="20">
        <v>0</v>
      </c>
      <c r="I325" s="20">
        <f t="shared" si="3"/>
        <v>28066992</v>
      </c>
      <c r="J325" s="17">
        <v>0</v>
      </c>
      <c r="K325" s="20">
        <v>0</v>
      </c>
      <c r="L325" s="20" t="s">
        <v>699</v>
      </c>
      <c r="M325" s="17" t="s">
        <v>638</v>
      </c>
    </row>
    <row r="326" spans="1:13" s="12" customFormat="1" ht="60" x14ac:dyDescent="0.2">
      <c r="A326" s="17">
        <v>20250235</v>
      </c>
      <c r="B326" s="25" t="s">
        <v>344</v>
      </c>
      <c r="C326" s="17" t="s">
        <v>611</v>
      </c>
      <c r="D326" s="36">
        <v>45839</v>
      </c>
      <c r="E326" s="29">
        <v>46022</v>
      </c>
      <c r="F326" s="30">
        <v>24543834</v>
      </c>
      <c r="G326" s="33">
        <f t="shared" si="2"/>
        <v>0</v>
      </c>
      <c r="H326" s="20">
        <v>0</v>
      </c>
      <c r="I326" s="20">
        <f t="shared" si="3"/>
        <v>24543834</v>
      </c>
      <c r="J326" s="17">
        <v>0</v>
      </c>
      <c r="K326" s="20">
        <v>0</v>
      </c>
      <c r="L326" s="20" t="s">
        <v>699</v>
      </c>
      <c r="M326" s="17" t="s">
        <v>638</v>
      </c>
    </row>
    <row r="327" spans="1:13" s="12" customFormat="1" ht="60" x14ac:dyDescent="0.2">
      <c r="A327" s="17">
        <v>20250236</v>
      </c>
      <c r="B327" s="25" t="s">
        <v>207</v>
      </c>
      <c r="C327" s="17" t="s">
        <v>612</v>
      </c>
      <c r="D327" s="36">
        <v>45839</v>
      </c>
      <c r="E327" s="29">
        <v>46022</v>
      </c>
      <c r="F327" s="30">
        <v>42054768</v>
      </c>
      <c r="G327" s="33">
        <f t="shared" si="2"/>
        <v>0</v>
      </c>
      <c r="H327" s="20">
        <v>0</v>
      </c>
      <c r="I327" s="20">
        <f t="shared" si="3"/>
        <v>42054768</v>
      </c>
      <c r="J327" s="17">
        <v>0</v>
      </c>
      <c r="K327" s="20">
        <v>0</v>
      </c>
      <c r="L327" s="20" t="s">
        <v>699</v>
      </c>
      <c r="M327" s="17" t="s">
        <v>637</v>
      </c>
    </row>
    <row r="328" spans="1:13" s="12" customFormat="1" ht="75" x14ac:dyDescent="0.2">
      <c r="A328" s="17">
        <v>20250238</v>
      </c>
      <c r="B328" s="25" t="s">
        <v>412</v>
      </c>
      <c r="C328" s="17" t="s">
        <v>614</v>
      </c>
      <c r="D328" s="36">
        <v>45839</v>
      </c>
      <c r="E328" s="29">
        <v>46022</v>
      </c>
      <c r="F328" s="30">
        <v>42054768</v>
      </c>
      <c r="G328" s="33">
        <f t="shared" si="2"/>
        <v>0</v>
      </c>
      <c r="H328" s="20">
        <v>0</v>
      </c>
      <c r="I328" s="20">
        <f t="shared" si="3"/>
        <v>42054768</v>
      </c>
      <c r="J328" s="17">
        <v>0</v>
      </c>
      <c r="K328" s="20">
        <v>0</v>
      </c>
      <c r="L328" s="20" t="s">
        <v>699</v>
      </c>
      <c r="M328" s="17" t="s">
        <v>637</v>
      </c>
    </row>
    <row r="329" spans="1:13" s="12" customFormat="1" ht="60" x14ac:dyDescent="0.2">
      <c r="A329" s="17">
        <v>20250239</v>
      </c>
      <c r="B329" s="25" t="s">
        <v>247</v>
      </c>
      <c r="C329" s="17" t="s">
        <v>612</v>
      </c>
      <c r="D329" s="36">
        <v>45839</v>
      </c>
      <c r="E329" s="29">
        <v>46022</v>
      </c>
      <c r="F329" s="30">
        <v>42054768</v>
      </c>
      <c r="G329" s="33">
        <f t="shared" si="2"/>
        <v>0</v>
      </c>
      <c r="H329" s="20">
        <v>0</v>
      </c>
      <c r="I329" s="20">
        <f t="shared" si="3"/>
        <v>42054768</v>
      </c>
      <c r="J329" s="17">
        <v>0</v>
      </c>
      <c r="K329" s="20">
        <v>0</v>
      </c>
      <c r="L329" s="20" t="s">
        <v>699</v>
      </c>
      <c r="M329" s="17" t="s">
        <v>637</v>
      </c>
    </row>
    <row r="330" spans="1:13" s="12" customFormat="1" ht="60" x14ac:dyDescent="0.2">
      <c r="A330" s="17">
        <v>20250240</v>
      </c>
      <c r="B330" s="25" t="s">
        <v>268</v>
      </c>
      <c r="C330" s="17" t="s">
        <v>615</v>
      </c>
      <c r="D330" s="36">
        <v>45839</v>
      </c>
      <c r="E330" s="29">
        <v>46022</v>
      </c>
      <c r="F330" s="30">
        <v>42054768</v>
      </c>
      <c r="G330" s="33">
        <f t="shared" si="2"/>
        <v>0</v>
      </c>
      <c r="H330" s="20">
        <v>0</v>
      </c>
      <c r="I330" s="20">
        <f t="shared" si="3"/>
        <v>42054768</v>
      </c>
      <c r="J330" s="17">
        <v>0</v>
      </c>
      <c r="K330" s="20">
        <v>0</v>
      </c>
      <c r="L330" s="20" t="s">
        <v>699</v>
      </c>
      <c r="M330" s="17" t="s">
        <v>637</v>
      </c>
    </row>
    <row r="331" spans="1:13" s="12" customFormat="1" ht="75" x14ac:dyDescent="0.2">
      <c r="A331" s="17">
        <v>20250242</v>
      </c>
      <c r="B331" s="25" t="s">
        <v>215</v>
      </c>
      <c r="C331" s="17" t="s">
        <v>614</v>
      </c>
      <c r="D331" s="36">
        <v>45839</v>
      </c>
      <c r="E331" s="29">
        <v>46022</v>
      </c>
      <c r="F331" s="30">
        <v>42054768</v>
      </c>
      <c r="G331" s="33">
        <f t="shared" si="2"/>
        <v>0</v>
      </c>
      <c r="H331" s="20">
        <v>0</v>
      </c>
      <c r="I331" s="20">
        <f t="shared" si="3"/>
        <v>42054768</v>
      </c>
      <c r="J331" s="17">
        <v>0</v>
      </c>
      <c r="K331" s="20">
        <v>0</v>
      </c>
      <c r="L331" s="20" t="s">
        <v>699</v>
      </c>
      <c r="M331" s="17" t="s">
        <v>637</v>
      </c>
    </row>
    <row r="332" spans="1:13" s="12" customFormat="1" ht="60" x14ac:dyDescent="0.2">
      <c r="A332" s="17">
        <v>20250243</v>
      </c>
      <c r="B332" s="25" t="s">
        <v>413</v>
      </c>
      <c r="C332" s="17" t="s">
        <v>617</v>
      </c>
      <c r="D332" s="36">
        <v>45839</v>
      </c>
      <c r="E332" s="29">
        <v>46022</v>
      </c>
      <c r="F332" s="30">
        <v>28066992</v>
      </c>
      <c r="G332" s="33">
        <f t="shared" si="2"/>
        <v>0</v>
      </c>
      <c r="H332" s="20">
        <v>0</v>
      </c>
      <c r="I332" s="20">
        <f t="shared" si="3"/>
        <v>28066992</v>
      </c>
      <c r="J332" s="17"/>
      <c r="K332" s="20">
        <v>0</v>
      </c>
      <c r="L332" s="20" t="s">
        <v>699</v>
      </c>
      <c r="M332" s="17" t="s">
        <v>637</v>
      </c>
    </row>
    <row r="333" spans="1:13" s="12" customFormat="1" ht="75" x14ac:dyDescent="0.2">
      <c r="A333" s="17">
        <v>20250231</v>
      </c>
      <c r="B333" s="25" t="s">
        <v>409</v>
      </c>
      <c r="C333" s="17" t="s">
        <v>607</v>
      </c>
      <c r="D333" s="36">
        <v>45840</v>
      </c>
      <c r="E333" s="29">
        <v>46006</v>
      </c>
      <c r="F333" s="30">
        <v>58500000</v>
      </c>
      <c r="G333" s="34">
        <v>0.26819999999999999</v>
      </c>
      <c r="H333" s="20">
        <v>0</v>
      </c>
      <c r="I333" s="20">
        <v>58500000</v>
      </c>
      <c r="J333" s="17">
        <v>0</v>
      </c>
      <c r="K333" s="20">
        <v>0</v>
      </c>
      <c r="L333" s="20" t="s">
        <v>699</v>
      </c>
      <c r="M333" s="17" t="s">
        <v>645</v>
      </c>
    </row>
    <row r="334" spans="1:13" s="12" customFormat="1" ht="150" x14ac:dyDescent="0.2">
      <c r="A334" s="17">
        <v>20250247</v>
      </c>
      <c r="B334" s="25" t="s">
        <v>225</v>
      </c>
      <c r="C334" s="27" t="s">
        <v>674</v>
      </c>
      <c r="D334" s="36">
        <v>45840</v>
      </c>
      <c r="E334" s="29">
        <v>46022</v>
      </c>
      <c r="F334" s="30">
        <v>42710418</v>
      </c>
      <c r="G334" s="33">
        <f>+H334/(K334+F334)</f>
        <v>0.13152676239319408</v>
      </c>
      <c r="H334" s="20">
        <v>5617563</v>
      </c>
      <c r="I334" s="20">
        <f>+F334-H334+K334</f>
        <v>37092855</v>
      </c>
      <c r="J334" s="17">
        <v>0</v>
      </c>
      <c r="K334" s="20">
        <v>0</v>
      </c>
      <c r="L334" s="20" t="s">
        <v>699</v>
      </c>
      <c r="M334" s="17" t="s">
        <v>646</v>
      </c>
    </row>
    <row r="335" spans="1:13" s="12" customFormat="1" ht="150" x14ac:dyDescent="0.2">
      <c r="A335" s="17">
        <v>20250248</v>
      </c>
      <c r="B335" s="25" t="s">
        <v>269</v>
      </c>
      <c r="C335" s="28" t="s">
        <v>675</v>
      </c>
      <c r="D335" s="36">
        <v>45840</v>
      </c>
      <c r="E335" s="29">
        <v>46022</v>
      </c>
      <c r="F335" s="30">
        <v>56220000</v>
      </c>
      <c r="G335" s="33">
        <f>+H335/(K335+F335)</f>
        <v>0.11446104589114195</v>
      </c>
      <c r="H335" s="20">
        <v>6435000</v>
      </c>
      <c r="I335" s="20">
        <f>+F335-H335+K335</f>
        <v>49785000</v>
      </c>
      <c r="J335" s="17">
        <v>0</v>
      </c>
      <c r="K335" s="20">
        <v>0</v>
      </c>
      <c r="L335" s="20" t="s">
        <v>699</v>
      </c>
      <c r="M335" s="17" t="s">
        <v>646</v>
      </c>
    </row>
    <row r="336" spans="1:13" s="12" customFormat="1" ht="75" x14ac:dyDescent="0.2">
      <c r="A336" s="17">
        <v>20250249</v>
      </c>
      <c r="B336" s="25" t="s">
        <v>271</v>
      </c>
      <c r="C336" s="27" t="s">
        <v>676</v>
      </c>
      <c r="D336" s="36">
        <v>45840</v>
      </c>
      <c r="E336" s="29">
        <v>45842</v>
      </c>
      <c r="F336" s="30">
        <v>210000000</v>
      </c>
      <c r="G336" s="33">
        <f>H336/F336</f>
        <v>0.51326573333333336</v>
      </c>
      <c r="H336" s="20">
        <v>107785804</v>
      </c>
      <c r="I336" s="20">
        <v>2214196</v>
      </c>
      <c r="J336" s="17">
        <v>0</v>
      </c>
      <c r="K336" s="20">
        <v>0</v>
      </c>
      <c r="L336" s="20" t="s">
        <v>699</v>
      </c>
      <c r="M336" s="17" t="s">
        <v>642</v>
      </c>
    </row>
    <row r="337" spans="1:13" s="12" customFormat="1" ht="30" x14ac:dyDescent="0.2">
      <c r="A337" s="17">
        <v>20250226</v>
      </c>
      <c r="B337" s="25" t="s">
        <v>407</v>
      </c>
      <c r="C337" s="17" t="s">
        <v>603</v>
      </c>
      <c r="D337" s="36">
        <v>45840</v>
      </c>
      <c r="E337" s="29">
        <v>45900</v>
      </c>
      <c r="F337" s="30">
        <v>317189855</v>
      </c>
      <c r="G337" s="33">
        <f>H337/F337</f>
        <v>0.21443431726402473</v>
      </c>
      <c r="H337" s="20">
        <f>F337-I337</f>
        <v>68016390</v>
      </c>
      <c r="I337" s="20">
        <v>249173465</v>
      </c>
      <c r="J337" s="17">
        <v>0</v>
      </c>
      <c r="K337" s="20">
        <v>0</v>
      </c>
      <c r="L337" s="20" t="s">
        <v>716</v>
      </c>
      <c r="M337" s="17" t="s">
        <v>204</v>
      </c>
    </row>
    <row r="338" spans="1:13" s="12" customFormat="1" ht="75" x14ac:dyDescent="0.2">
      <c r="A338" s="17">
        <v>20250225</v>
      </c>
      <c r="B338" s="25" t="s">
        <v>406</v>
      </c>
      <c r="C338" s="17" t="s">
        <v>602</v>
      </c>
      <c r="D338" s="36">
        <v>45841</v>
      </c>
      <c r="E338" s="29">
        <v>46079</v>
      </c>
      <c r="F338" s="30">
        <v>9928326609</v>
      </c>
      <c r="G338" s="31" t="s">
        <v>732</v>
      </c>
      <c r="H338" s="20">
        <v>0</v>
      </c>
      <c r="I338" s="20">
        <v>9928326609</v>
      </c>
      <c r="J338" s="17">
        <v>0</v>
      </c>
      <c r="K338" s="20">
        <v>0</v>
      </c>
      <c r="L338" s="20" t="s">
        <v>699</v>
      </c>
      <c r="M338" s="17" t="s">
        <v>655</v>
      </c>
    </row>
    <row r="339" spans="1:13" s="12" customFormat="1" ht="60" x14ac:dyDescent="0.2">
      <c r="A339" s="17">
        <v>20250251</v>
      </c>
      <c r="B339" s="25" t="s">
        <v>417</v>
      </c>
      <c r="C339" s="17" t="s">
        <v>619</v>
      </c>
      <c r="D339" s="36">
        <v>45841</v>
      </c>
      <c r="E339" s="29">
        <v>46006</v>
      </c>
      <c r="F339" s="30">
        <v>39939656</v>
      </c>
      <c r="G339" s="34">
        <v>0.27600000000000002</v>
      </c>
      <c r="H339" s="20">
        <v>0</v>
      </c>
      <c r="I339" s="20">
        <v>39939656</v>
      </c>
      <c r="J339" s="17">
        <v>0</v>
      </c>
      <c r="K339" s="20">
        <v>0</v>
      </c>
      <c r="L339" s="20" t="s">
        <v>699</v>
      </c>
      <c r="M339" s="17" t="s">
        <v>645</v>
      </c>
    </row>
    <row r="340" spans="1:13" s="12" customFormat="1" ht="45" x14ac:dyDescent="0.2">
      <c r="A340" s="17">
        <v>20250250</v>
      </c>
      <c r="B340" s="25" t="s">
        <v>416</v>
      </c>
      <c r="C340" s="17" t="s">
        <v>677</v>
      </c>
      <c r="D340" s="36">
        <v>45842</v>
      </c>
      <c r="E340" s="29">
        <v>46022</v>
      </c>
      <c r="F340" s="30">
        <v>14000000</v>
      </c>
      <c r="G340" s="35">
        <f>+H340/(F340+K340)</f>
        <v>0.19400714285714285</v>
      </c>
      <c r="H340" s="30">
        <v>2716100</v>
      </c>
      <c r="I340" s="30">
        <f>+F340+K340-H340</f>
        <v>11283900</v>
      </c>
      <c r="J340" s="17">
        <v>0</v>
      </c>
      <c r="K340" s="30">
        <v>0</v>
      </c>
      <c r="L340" s="20" t="s">
        <v>699</v>
      </c>
      <c r="M340" s="17" t="s">
        <v>640</v>
      </c>
    </row>
    <row r="341" spans="1:13" s="12" customFormat="1" ht="60" x14ac:dyDescent="0.2">
      <c r="A341" s="17">
        <v>20250252</v>
      </c>
      <c r="B341" s="25" t="s">
        <v>418</v>
      </c>
      <c r="C341" s="17" t="s">
        <v>694</v>
      </c>
      <c r="D341" s="36">
        <v>45842</v>
      </c>
      <c r="E341" s="29">
        <v>46006</v>
      </c>
      <c r="F341" s="30">
        <v>35939656</v>
      </c>
      <c r="G341" s="34">
        <v>0.2777</v>
      </c>
      <c r="H341" s="20">
        <v>0</v>
      </c>
      <c r="I341" s="20">
        <v>39939656</v>
      </c>
      <c r="J341" s="17">
        <v>0</v>
      </c>
      <c r="K341" s="20">
        <v>0</v>
      </c>
      <c r="L341" s="20" t="s">
        <v>699</v>
      </c>
      <c r="M341" s="17" t="s">
        <v>645</v>
      </c>
    </row>
    <row r="342" spans="1:13" s="12" customFormat="1" ht="40.5" customHeight="1" x14ac:dyDescent="0.2">
      <c r="A342" s="17">
        <v>20250253</v>
      </c>
      <c r="B342" s="25" t="s">
        <v>210</v>
      </c>
      <c r="C342" s="17" t="s">
        <v>620</v>
      </c>
      <c r="D342" s="36">
        <v>45842</v>
      </c>
      <c r="E342" s="29">
        <v>46022</v>
      </c>
      <c r="F342" s="30">
        <v>19598508</v>
      </c>
      <c r="G342" s="37">
        <v>0.15</v>
      </c>
      <c r="H342" s="20">
        <v>2939776</v>
      </c>
      <c r="I342" s="20">
        <v>16658732</v>
      </c>
      <c r="J342" s="17">
        <v>0</v>
      </c>
      <c r="K342" s="20">
        <v>0</v>
      </c>
      <c r="L342" s="20" t="s">
        <v>699</v>
      </c>
      <c r="M342" s="17" t="s">
        <v>196</v>
      </c>
    </row>
    <row r="343" spans="1:13" s="12" customFormat="1" ht="90" x14ac:dyDescent="0.2">
      <c r="A343" s="17">
        <v>20250255</v>
      </c>
      <c r="B343" s="25" t="s">
        <v>347</v>
      </c>
      <c r="C343" s="17" t="s">
        <v>622</v>
      </c>
      <c r="D343" s="36">
        <v>45845</v>
      </c>
      <c r="E343" s="29">
        <v>46022</v>
      </c>
      <c r="F343" s="30">
        <v>42900000</v>
      </c>
      <c r="G343" s="33">
        <f>+H343/(K343+F343)</f>
        <v>0.13333333333333333</v>
      </c>
      <c r="H343" s="20">
        <v>5720000</v>
      </c>
      <c r="I343" s="20">
        <f>+F343-H343+K343</f>
        <v>37180000</v>
      </c>
      <c r="J343" s="17">
        <v>0</v>
      </c>
      <c r="K343" s="20">
        <v>0</v>
      </c>
      <c r="L343" s="20" t="s">
        <v>699</v>
      </c>
      <c r="M343" s="17" t="s">
        <v>646</v>
      </c>
    </row>
    <row r="344" spans="1:13" s="12" customFormat="1" ht="60" x14ac:dyDescent="0.2">
      <c r="A344" s="17">
        <v>20250228</v>
      </c>
      <c r="B344" s="25" t="s">
        <v>408</v>
      </c>
      <c r="C344" s="17" t="s">
        <v>605</v>
      </c>
      <c r="D344" s="36">
        <v>45846</v>
      </c>
      <c r="E344" s="29">
        <v>45989</v>
      </c>
      <c r="F344" s="30">
        <v>550000000</v>
      </c>
      <c r="G344" s="32">
        <v>0.114</v>
      </c>
      <c r="H344" s="20">
        <v>62745591.719999999</v>
      </c>
      <c r="I344" s="20">
        <v>487254408.27999997</v>
      </c>
      <c r="J344" s="17">
        <v>0</v>
      </c>
      <c r="K344" s="20">
        <v>0</v>
      </c>
      <c r="L344" s="45" t="s">
        <v>699</v>
      </c>
      <c r="M344" s="20" t="s">
        <v>190</v>
      </c>
    </row>
    <row r="345" spans="1:13" s="12" customFormat="1" ht="60" x14ac:dyDescent="0.2">
      <c r="A345" s="17">
        <v>20250246</v>
      </c>
      <c r="B345" s="17" t="s">
        <v>415</v>
      </c>
      <c r="C345" s="17" t="s">
        <v>618</v>
      </c>
      <c r="D345" s="36">
        <v>45848</v>
      </c>
      <c r="E345" s="29">
        <v>46022</v>
      </c>
      <c r="F345" s="30">
        <v>427530899</v>
      </c>
      <c r="G345" s="33">
        <f>+H345/(K345+F345)</f>
        <v>0</v>
      </c>
      <c r="H345" s="20">
        <v>0</v>
      </c>
      <c r="I345" s="20">
        <f>+F345-H345+K345</f>
        <v>427530899</v>
      </c>
      <c r="J345" s="17">
        <v>0</v>
      </c>
      <c r="K345" s="20">
        <v>0</v>
      </c>
      <c r="L345" s="20" t="s">
        <v>699</v>
      </c>
      <c r="M345" s="17" t="s">
        <v>646</v>
      </c>
    </row>
    <row r="346" spans="1:13" s="12" customFormat="1" ht="30" x14ac:dyDescent="0.2">
      <c r="A346" s="17">
        <v>20250254</v>
      </c>
      <c r="B346" s="25" t="s">
        <v>419</v>
      </c>
      <c r="C346" s="17" t="s">
        <v>621</v>
      </c>
      <c r="D346" s="36">
        <v>45848</v>
      </c>
      <c r="E346" s="29">
        <v>46001</v>
      </c>
      <c r="F346" s="30">
        <v>4673251893</v>
      </c>
      <c r="G346" s="33">
        <f>+H346/(K346+F346)</f>
        <v>0</v>
      </c>
      <c r="H346" s="20">
        <v>0</v>
      </c>
      <c r="I346" s="20">
        <f>+F346-H346+K346</f>
        <v>4673251893</v>
      </c>
      <c r="J346" s="17">
        <v>0</v>
      </c>
      <c r="K346" s="20">
        <v>0</v>
      </c>
      <c r="L346" s="20" t="s">
        <v>699</v>
      </c>
      <c r="M346" s="17" t="s">
        <v>646</v>
      </c>
    </row>
    <row r="347" spans="1:13" s="12" customFormat="1" ht="30" x14ac:dyDescent="0.2">
      <c r="A347" s="17">
        <v>20250245</v>
      </c>
      <c r="B347" s="25" t="s">
        <v>414</v>
      </c>
      <c r="C347" s="28" t="s">
        <v>673</v>
      </c>
      <c r="D347" s="36">
        <v>45848</v>
      </c>
      <c r="E347" s="29">
        <v>45910</v>
      </c>
      <c r="F347" s="30">
        <v>86563456</v>
      </c>
      <c r="G347" s="33">
        <f>H347/F347</f>
        <v>0</v>
      </c>
      <c r="H347" s="20">
        <v>0</v>
      </c>
      <c r="I347" s="20">
        <f>F347-H347</f>
        <v>86563456</v>
      </c>
      <c r="J347" s="17">
        <v>0</v>
      </c>
      <c r="K347" s="20">
        <v>0</v>
      </c>
      <c r="L347" s="20" t="s">
        <v>699</v>
      </c>
      <c r="M347" s="17" t="s">
        <v>665</v>
      </c>
    </row>
    <row r="348" spans="1:13" s="12" customFormat="1" ht="33.75" customHeight="1" x14ac:dyDescent="0.2">
      <c r="A348" s="17">
        <v>20250256</v>
      </c>
      <c r="B348" s="25" t="s">
        <v>420</v>
      </c>
      <c r="C348" s="17" t="s">
        <v>695</v>
      </c>
      <c r="D348" s="36">
        <v>45849</v>
      </c>
      <c r="E348" s="29">
        <v>46022</v>
      </c>
      <c r="F348" s="30">
        <v>330000000</v>
      </c>
      <c r="G348" s="33">
        <f>H348/F348</f>
        <v>0</v>
      </c>
      <c r="H348" s="20">
        <v>0</v>
      </c>
      <c r="I348" s="20">
        <f>F348-H348</f>
        <v>330000000</v>
      </c>
      <c r="J348" s="17">
        <v>0</v>
      </c>
      <c r="K348" s="20">
        <v>0</v>
      </c>
      <c r="L348" s="20" t="s">
        <v>716</v>
      </c>
      <c r="M348" s="17" t="s">
        <v>204</v>
      </c>
    </row>
    <row r="349" spans="1:13" s="12" customFormat="1" ht="30" x14ac:dyDescent="0.2">
      <c r="A349" s="17">
        <v>20250257</v>
      </c>
      <c r="B349" s="25" t="s">
        <v>421</v>
      </c>
      <c r="C349" s="17" t="s">
        <v>623</v>
      </c>
      <c r="D349" s="36">
        <v>45854</v>
      </c>
      <c r="E349" s="29">
        <v>45900</v>
      </c>
      <c r="F349" s="30">
        <v>186190906</v>
      </c>
      <c r="G349" s="33">
        <f>H349/F349</f>
        <v>0</v>
      </c>
      <c r="H349" s="20">
        <v>0</v>
      </c>
      <c r="I349" s="20">
        <f>F349-H349</f>
        <v>186190906</v>
      </c>
      <c r="J349" s="17">
        <v>0</v>
      </c>
      <c r="K349" s="20">
        <v>0</v>
      </c>
      <c r="L349" s="20" t="s">
        <v>699</v>
      </c>
      <c r="M349" s="17" t="s">
        <v>642</v>
      </c>
    </row>
    <row r="350" spans="1:13" s="12" customFormat="1" ht="60" x14ac:dyDescent="0.2">
      <c r="A350" s="17">
        <v>20250258</v>
      </c>
      <c r="B350" s="25" t="s">
        <v>422</v>
      </c>
      <c r="C350" s="17" t="s">
        <v>624</v>
      </c>
      <c r="D350" s="36">
        <v>45855</v>
      </c>
      <c r="E350" s="29">
        <v>45900</v>
      </c>
      <c r="F350" s="30">
        <v>13551720</v>
      </c>
      <c r="G350" s="33">
        <f>H350/F350</f>
        <v>0</v>
      </c>
      <c r="H350" s="20">
        <v>0</v>
      </c>
      <c r="I350" s="20">
        <f>F350-H350</f>
        <v>13551720</v>
      </c>
      <c r="J350" s="17">
        <v>0</v>
      </c>
      <c r="K350" s="20">
        <v>0</v>
      </c>
      <c r="L350" s="20" t="s">
        <v>699</v>
      </c>
      <c r="M350" s="17" t="s">
        <v>638</v>
      </c>
    </row>
    <row r="351" spans="1:13" s="12" customFormat="1" ht="75" x14ac:dyDescent="0.2">
      <c r="A351" s="17">
        <v>20250259</v>
      </c>
      <c r="B351" s="25" t="s">
        <v>423</v>
      </c>
      <c r="C351" s="17" t="s">
        <v>625</v>
      </c>
      <c r="D351" s="36">
        <v>45856</v>
      </c>
      <c r="E351" s="29">
        <v>46022</v>
      </c>
      <c r="F351" s="30" t="s">
        <v>680</v>
      </c>
      <c r="G351" s="38">
        <v>7.9754600537926643E-2</v>
      </c>
      <c r="H351" s="39">
        <v>3550394</v>
      </c>
      <c r="I351" s="39">
        <v>40966085</v>
      </c>
      <c r="J351" s="40">
        <v>0</v>
      </c>
      <c r="K351" s="39">
        <v>0</v>
      </c>
      <c r="L351" s="39" t="s">
        <v>699</v>
      </c>
      <c r="M351" s="17" t="s">
        <v>646</v>
      </c>
    </row>
    <row r="352" spans="1:13" s="12" customFormat="1" ht="75" x14ac:dyDescent="0.2">
      <c r="A352" s="17">
        <v>20250260</v>
      </c>
      <c r="B352" s="25" t="s">
        <v>424</v>
      </c>
      <c r="C352" s="17" t="s">
        <v>626</v>
      </c>
      <c r="D352" s="36">
        <v>45859</v>
      </c>
      <c r="E352" s="29">
        <v>45870</v>
      </c>
      <c r="F352" s="30">
        <v>3006666</v>
      </c>
      <c r="G352" s="31">
        <v>1</v>
      </c>
      <c r="H352" s="20">
        <v>0</v>
      </c>
      <c r="I352" s="20">
        <v>3006666</v>
      </c>
      <c r="J352" s="17">
        <v>0</v>
      </c>
      <c r="K352" s="20">
        <v>0</v>
      </c>
      <c r="L352" s="20" t="s">
        <v>698</v>
      </c>
      <c r="M352" s="17" t="s">
        <v>645</v>
      </c>
    </row>
    <row r="353" spans="1:13" s="12" customFormat="1" ht="75" x14ac:dyDescent="0.2">
      <c r="A353" s="17">
        <v>20250261</v>
      </c>
      <c r="B353" s="25" t="s">
        <v>425</v>
      </c>
      <c r="C353" s="17" t="s">
        <v>626</v>
      </c>
      <c r="D353" s="36">
        <v>45859</v>
      </c>
      <c r="E353" s="29">
        <v>46006</v>
      </c>
      <c r="F353" s="30">
        <v>3006666</v>
      </c>
      <c r="G353" s="31">
        <v>1</v>
      </c>
      <c r="H353" s="20">
        <v>0</v>
      </c>
      <c r="I353" s="20">
        <v>3006666</v>
      </c>
      <c r="J353" s="17">
        <v>0</v>
      </c>
      <c r="K353" s="20">
        <v>0</v>
      </c>
      <c r="L353" s="20" t="s">
        <v>698</v>
      </c>
      <c r="M353" s="17" t="s">
        <v>645</v>
      </c>
    </row>
    <row r="354" spans="1:13" s="12" customFormat="1" ht="90" x14ac:dyDescent="0.2">
      <c r="A354" s="17">
        <v>20250262</v>
      </c>
      <c r="B354" s="25" t="s">
        <v>426</v>
      </c>
      <c r="C354" s="17" t="s">
        <v>681</v>
      </c>
      <c r="D354" s="36">
        <v>45859</v>
      </c>
      <c r="E354" s="29">
        <v>45899</v>
      </c>
      <c r="F354" s="30">
        <v>3006666</v>
      </c>
      <c r="G354" s="31">
        <v>1</v>
      </c>
      <c r="H354" s="20">
        <v>0</v>
      </c>
      <c r="I354" s="20">
        <v>3006666</v>
      </c>
      <c r="J354" s="17">
        <v>0</v>
      </c>
      <c r="K354" s="20">
        <v>0</v>
      </c>
      <c r="L354" s="20" t="s">
        <v>698</v>
      </c>
      <c r="M354" s="17" t="s">
        <v>645</v>
      </c>
    </row>
    <row r="355" spans="1:13" s="12" customFormat="1" ht="60" x14ac:dyDescent="0.2">
      <c r="A355" s="17">
        <v>20250263</v>
      </c>
      <c r="B355" s="25" t="s">
        <v>427</v>
      </c>
      <c r="C355" s="17" t="s">
        <v>627</v>
      </c>
      <c r="D355" s="36">
        <v>45859</v>
      </c>
      <c r="E355" s="29"/>
      <c r="F355" s="30">
        <v>64000000</v>
      </c>
      <c r="G355" s="33">
        <f>H355/F355</f>
        <v>0</v>
      </c>
      <c r="H355" s="20">
        <v>0</v>
      </c>
      <c r="I355" s="20">
        <f>F355</f>
        <v>64000000</v>
      </c>
      <c r="J355" s="17">
        <v>0</v>
      </c>
      <c r="K355" s="20">
        <v>0</v>
      </c>
      <c r="L355" s="20" t="s">
        <v>699</v>
      </c>
      <c r="M355" s="17" t="s">
        <v>642</v>
      </c>
    </row>
    <row r="356" spans="1:13" s="12" customFormat="1" ht="60" x14ac:dyDescent="0.2">
      <c r="A356" s="17">
        <v>20250265</v>
      </c>
      <c r="B356" s="25" t="s">
        <v>429</v>
      </c>
      <c r="C356" s="17" t="s">
        <v>696</v>
      </c>
      <c r="D356" s="36">
        <v>45859</v>
      </c>
      <c r="E356" s="29">
        <v>46022</v>
      </c>
      <c r="F356" s="30">
        <v>34500000</v>
      </c>
      <c r="G356" s="17">
        <v>0</v>
      </c>
      <c r="H356" s="20">
        <v>0</v>
      </c>
      <c r="I356" s="30">
        <v>34500000</v>
      </c>
      <c r="J356" s="17">
        <v>0</v>
      </c>
      <c r="K356" s="20">
        <v>0</v>
      </c>
      <c r="L356" s="20" t="s">
        <v>699</v>
      </c>
      <c r="M356" s="17" t="s">
        <v>191</v>
      </c>
    </row>
    <row r="357" spans="1:13" s="12" customFormat="1" ht="75" x14ac:dyDescent="0.2">
      <c r="A357" s="17">
        <v>20250267</v>
      </c>
      <c r="B357" s="25" t="s">
        <v>430</v>
      </c>
      <c r="C357" s="17" t="s">
        <v>628</v>
      </c>
      <c r="D357" s="36">
        <v>45860</v>
      </c>
      <c r="E357" s="29">
        <v>46022</v>
      </c>
      <c r="F357" s="30">
        <v>45000000</v>
      </c>
      <c r="G357" s="31">
        <v>0.06</v>
      </c>
      <c r="H357" s="20">
        <v>0</v>
      </c>
      <c r="I357" s="20">
        <v>45000000</v>
      </c>
      <c r="J357" s="17">
        <v>0</v>
      </c>
      <c r="K357" s="20">
        <v>0</v>
      </c>
      <c r="L357" s="20" t="s">
        <v>699</v>
      </c>
      <c r="M357" s="17" t="s">
        <v>655</v>
      </c>
    </row>
    <row r="358" spans="1:13" s="12" customFormat="1" ht="75" x14ac:dyDescent="0.2">
      <c r="A358" s="17">
        <v>20250268</v>
      </c>
      <c r="B358" s="25" t="s">
        <v>431</v>
      </c>
      <c r="C358" s="17" t="s">
        <v>629</v>
      </c>
      <c r="D358" s="36">
        <v>45860</v>
      </c>
      <c r="E358" s="29">
        <v>45900</v>
      </c>
      <c r="F358" s="30">
        <v>3120000</v>
      </c>
      <c r="G358" s="31">
        <v>1</v>
      </c>
      <c r="H358" s="20">
        <v>0</v>
      </c>
      <c r="I358" s="20">
        <v>3120000</v>
      </c>
      <c r="J358" s="17">
        <v>0</v>
      </c>
      <c r="K358" s="20">
        <v>0</v>
      </c>
      <c r="L358" s="20" t="s">
        <v>698</v>
      </c>
      <c r="M358" s="17" t="s">
        <v>645</v>
      </c>
    </row>
    <row r="359" spans="1:13" s="12" customFormat="1" ht="75" x14ac:dyDescent="0.2">
      <c r="A359" s="17">
        <v>20250270</v>
      </c>
      <c r="B359" s="25" t="s">
        <v>336</v>
      </c>
      <c r="C359" s="17" t="s">
        <v>684</v>
      </c>
      <c r="D359" s="36">
        <v>45861</v>
      </c>
      <c r="E359" s="29">
        <v>45877</v>
      </c>
      <c r="F359" s="30">
        <v>2000000</v>
      </c>
      <c r="G359" s="31">
        <v>1</v>
      </c>
      <c r="H359" s="20">
        <v>0</v>
      </c>
      <c r="I359" s="20">
        <v>2000000</v>
      </c>
      <c r="J359" s="17">
        <v>0</v>
      </c>
      <c r="K359" s="20">
        <v>0</v>
      </c>
      <c r="L359" s="20" t="s">
        <v>698</v>
      </c>
      <c r="M359" s="17" t="s">
        <v>645</v>
      </c>
    </row>
    <row r="360" spans="1:13" s="12" customFormat="1" ht="75" x14ac:dyDescent="0.2">
      <c r="A360" s="17">
        <v>20250271</v>
      </c>
      <c r="B360" s="25" t="s">
        <v>281</v>
      </c>
      <c r="C360" s="17" t="s">
        <v>630</v>
      </c>
      <c r="D360" s="36">
        <v>45861</v>
      </c>
      <c r="E360" s="29">
        <v>45878</v>
      </c>
      <c r="F360" s="30">
        <v>2080000</v>
      </c>
      <c r="G360" s="31">
        <v>1</v>
      </c>
      <c r="H360" s="20">
        <v>0</v>
      </c>
      <c r="I360" s="20">
        <v>2080000</v>
      </c>
      <c r="J360" s="17">
        <v>0</v>
      </c>
      <c r="K360" s="20">
        <v>0</v>
      </c>
      <c r="L360" s="20" t="s">
        <v>698</v>
      </c>
      <c r="M360" s="17" t="s">
        <v>645</v>
      </c>
    </row>
    <row r="361" spans="1:13" s="12" customFormat="1" ht="120" x14ac:dyDescent="0.2">
      <c r="A361" s="17">
        <v>20250272</v>
      </c>
      <c r="B361" s="25" t="s">
        <v>335</v>
      </c>
      <c r="C361" s="17" t="s">
        <v>631</v>
      </c>
      <c r="D361" s="36">
        <v>45861</v>
      </c>
      <c r="E361" s="29"/>
      <c r="F361" s="30">
        <v>4100000</v>
      </c>
      <c r="G361" s="31">
        <v>1</v>
      </c>
      <c r="H361" s="20">
        <v>0</v>
      </c>
      <c r="I361" s="20">
        <v>4100000</v>
      </c>
      <c r="J361" s="17">
        <v>0</v>
      </c>
      <c r="K361" s="20">
        <v>0</v>
      </c>
      <c r="L361" s="20" t="s">
        <v>698</v>
      </c>
      <c r="M361" s="17" t="s">
        <v>645</v>
      </c>
    </row>
    <row r="362" spans="1:13" s="12" customFormat="1" ht="60" x14ac:dyDescent="0.2">
      <c r="A362" s="17">
        <v>20250273</v>
      </c>
      <c r="B362" s="25" t="s">
        <v>432</v>
      </c>
      <c r="C362" s="17" t="s">
        <v>632</v>
      </c>
      <c r="D362" s="36">
        <v>45861</v>
      </c>
      <c r="E362" s="29">
        <v>46022</v>
      </c>
      <c r="F362" s="30">
        <v>69121276</v>
      </c>
      <c r="G362" s="33">
        <f>H362/F362</f>
        <v>0.26114407957399399</v>
      </c>
      <c r="H362" s="20">
        <v>18050612</v>
      </c>
      <c r="I362" s="20">
        <f>F362-H362</f>
        <v>51070664</v>
      </c>
      <c r="J362" s="17">
        <v>0</v>
      </c>
      <c r="K362" s="20">
        <v>0</v>
      </c>
      <c r="L362" s="20" t="s">
        <v>699</v>
      </c>
      <c r="M362" s="17" t="s">
        <v>642</v>
      </c>
    </row>
    <row r="363" spans="1:13" s="12" customFormat="1" ht="135" x14ac:dyDescent="0.2">
      <c r="A363" s="17">
        <v>20250274</v>
      </c>
      <c r="B363" s="25" t="s">
        <v>433</v>
      </c>
      <c r="C363" s="17" t="s">
        <v>633</v>
      </c>
      <c r="D363" s="36">
        <v>45861</v>
      </c>
      <c r="E363" s="29">
        <v>46022</v>
      </c>
      <c r="F363" s="30">
        <v>42512800</v>
      </c>
      <c r="G363" s="33">
        <f>+H363/(K363+F363)</f>
        <v>0</v>
      </c>
      <c r="H363" s="20">
        <v>0</v>
      </c>
      <c r="I363" s="20">
        <f>+F363-H363+K363</f>
        <v>42512800</v>
      </c>
      <c r="J363" s="17">
        <v>0</v>
      </c>
      <c r="K363" s="20">
        <v>0</v>
      </c>
      <c r="L363" s="20" t="s">
        <v>699</v>
      </c>
      <c r="M363" s="19" t="s">
        <v>189</v>
      </c>
    </row>
    <row r="364" spans="1:13" s="12" customFormat="1" ht="45" x14ac:dyDescent="0.2">
      <c r="A364" s="17">
        <v>20250275</v>
      </c>
      <c r="B364" s="25" t="s">
        <v>434</v>
      </c>
      <c r="C364" s="17" t="s">
        <v>685</v>
      </c>
      <c r="D364" s="36">
        <v>45861</v>
      </c>
      <c r="E364" s="29">
        <v>46022</v>
      </c>
      <c r="F364" s="30">
        <v>100000000</v>
      </c>
      <c r="G364" s="17">
        <v>0</v>
      </c>
      <c r="H364" s="17">
        <v>0</v>
      </c>
      <c r="I364" s="42">
        <f>+F364</f>
        <v>100000000</v>
      </c>
      <c r="J364" s="17">
        <v>0</v>
      </c>
      <c r="K364" s="17">
        <v>0</v>
      </c>
      <c r="L364" s="20" t="s">
        <v>699</v>
      </c>
      <c r="M364" s="17" t="s">
        <v>199</v>
      </c>
    </row>
    <row r="365" spans="1:13" s="12" customFormat="1" ht="90" x14ac:dyDescent="0.2">
      <c r="A365" s="17">
        <v>20250276</v>
      </c>
      <c r="B365" s="25" t="s">
        <v>686</v>
      </c>
      <c r="C365" s="17" t="s">
        <v>687</v>
      </c>
      <c r="D365" s="36">
        <v>45861</v>
      </c>
      <c r="E365" s="29">
        <v>45899</v>
      </c>
      <c r="F365" s="30">
        <v>2186666.66</v>
      </c>
      <c r="G365" s="31">
        <v>1</v>
      </c>
      <c r="H365" s="20">
        <v>0</v>
      </c>
      <c r="I365" s="20">
        <v>2186666.66</v>
      </c>
      <c r="J365" s="17">
        <v>0</v>
      </c>
      <c r="K365" s="20">
        <v>0</v>
      </c>
      <c r="L365" s="20" t="s">
        <v>698</v>
      </c>
      <c r="M365" s="17" t="s">
        <v>645</v>
      </c>
    </row>
    <row r="366" spans="1:13" s="12" customFormat="1" ht="90" x14ac:dyDescent="0.2">
      <c r="A366" s="17">
        <v>20250277</v>
      </c>
      <c r="B366" s="25" t="s">
        <v>287</v>
      </c>
      <c r="C366" s="17" t="s">
        <v>688</v>
      </c>
      <c r="D366" s="36">
        <v>45861</v>
      </c>
      <c r="E366" s="29">
        <v>45899</v>
      </c>
      <c r="F366" s="30">
        <v>2080000</v>
      </c>
      <c r="G366" s="31">
        <v>1</v>
      </c>
      <c r="H366" s="20">
        <v>0</v>
      </c>
      <c r="I366" s="20">
        <v>2080000</v>
      </c>
      <c r="J366" s="17">
        <v>0</v>
      </c>
      <c r="K366" s="20">
        <v>0</v>
      </c>
      <c r="L366" s="20" t="s">
        <v>698</v>
      </c>
      <c r="M366" s="17" t="s">
        <v>645</v>
      </c>
    </row>
    <row r="367" spans="1:13" s="12" customFormat="1" ht="45" x14ac:dyDescent="0.2">
      <c r="A367" s="17">
        <v>20250278</v>
      </c>
      <c r="B367" s="25" t="s">
        <v>435</v>
      </c>
      <c r="C367" s="17" t="s">
        <v>689</v>
      </c>
      <c r="D367" s="36">
        <v>45862</v>
      </c>
      <c r="E367" s="29">
        <v>46048</v>
      </c>
      <c r="F367" s="30">
        <v>12873921971</v>
      </c>
      <c r="G367" s="31">
        <v>0</v>
      </c>
      <c r="H367" s="20">
        <v>0</v>
      </c>
      <c r="I367" s="20">
        <v>12873921971</v>
      </c>
      <c r="J367" s="17">
        <v>0</v>
      </c>
      <c r="K367" s="20">
        <v>0</v>
      </c>
      <c r="L367" s="20" t="s">
        <v>699</v>
      </c>
      <c r="M367" s="17" t="s">
        <v>655</v>
      </c>
    </row>
    <row r="368" spans="1:13" s="12" customFormat="1" ht="75" x14ac:dyDescent="0.2">
      <c r="A368" s="17">
        <v>20250279</v>
      </c>
      <c r="B368" s="25" t="s">
        <v>436</v>
      </c>
      <c r="C368" s="17" t="s">
        <v>690</v>
      </c>
      <c r="D368" s="36">
        <v>45862</v>
      </c>
      <c r="E368" s="29">
        <v>45881</v>
      </c>
      <c r="F368" s="30">
        <v>4003199</v>
      </c>
      <c r="G368" s="33">
        <f>+H368/(K368+F368)</f>
        <v>0</v>
      </c>
      <c r="H368" s="20">
        <v>0</v>
      </c>
      <c r="I368" s="20">
        <f>+F368-H368+K368</f>
        <v>4003199</v>
      </c>
      <c r="J368" s="17">
        <v>0</v>
      </c>
      <c r="K368" s="20">
        <v>0</v>
      </c>
      <c r="L368" s="20" t="s">
        <v>698</v>
      </c>
      <c r="M368" s="19" t="s">
        <v>189</v>
      </c>
    </row>
    <row r="369" spans="1:13" s="12" customFormat="1" ht="60" x14ac:dyDescent="0.2">
      <c r="A369" s="17">
        <v>20250281</v>
      </c>
      <c r="B369" s="25" t="s">
        <v>437</v>
      </c>
      <c r="C369" s="17" t="s">
        <v>692</v>
      </c>
      <c r="D369" s="36">
        <v>45862</v>
      </c>
      <c r="E369" s="29">
        <v>46022</v>
      </c>
      <c r="F369" s="30">
        <v>17091605</v>
      </c>
      <c r="G369" s="33">
        <f>+H369/(K369+F369)</f>
        <v>0</v>
      </c>
      <c r="H369" s="20">
        <v>0</v>
      </c>
      <c r="I369" s="20">
        <f>+F369-H369+K369</f>
        <v>17091605</v>
      </c>
      <c r="J369" s="17">
        <v>0</v>
      </c>
      <c r="K369" s="20">
        <v>0</v>
      </c>
      <c r="L369" s="20" t="s">
        <v>699</v>
      </c>
      <c r="M369" s="19" t="s">
        <v>189</v>
      </c>
    </row>
    <row r="370" spans="1:13" s="12" customFormat="1" ht="120" x14ac:dyDescent="0.2">
      <c r="A370" s="17">
        <v>20250282</v>
      </c>
      <c r="B370" s="25" t="s">
        <v>438</v>
      </c>
      <c r="C370" s="17" t="s">
        <v>631</v>
      </c>
      <c r="D370" s="36">
        <v>45862</v>
      </c>
      <c r="E370" s="29">
        <v>45878</v>
      </c>
      <c r="F370" s="30">
        <v>2186666.66</v>
      </c>
      <c r="G370" s="31">
        <v>1</v>
      </c>
      <c r="H370" s="20">
        <v>0</v>
      </c>
      <c r="I370" s="20">
        <v>2186666.66</v>
      </c>
      <c r="J370" s="17">
        <v>0</v>
      </c>
      <c r="K370" s="20">
        <v>0</v>
      </c>
      <c r="L370" s="20" t="s">
        <v>698</v>
      </c>
      <c r="M370" s="17" t="s">
        <v>645</v>
      </c>
    </row>
    <row r="371" spans="1:13" s="12" customFormat="1" ht="45" x14ac:dyDescent="0.2">
      <c r="A371" s="17">
        <v>20250269</v>
      </c>
      <c r="B371" s="25" t="s">
        <v>726</v>
      </c>
      <c r="C371" s="17" t="s">
        <v>683</v>
      </c>
      <c r="D371" s="36">
        <v>45863</v>
      </c>
      <c r="E371" s="29">
        <v>45920</v>
      </c>
      <c r="F371" s="30">
        <v>281000000</v>
      </c>
      <c r="G371" s="31">
        <v>0.1</v>
      </c>
      <c r="H371" s="20">
        <v>0</v>
      </c>
      <c r="I371" s="20">
        <f>+F371</f>
        <v>281000000</v>
      </c>
      <c r="J371" s="17">
        <v>0</v>
      </c>
      <c r="K371" s="17">
        <v>0</v>
      </c>
      <c r="L371" s="20" t="s">
        <v>716</v>
      </c>
      <c r="M371" s="17" t="s">
        <v>198</v>
      </c>
    </row>
    <row r="372" spans="1:13" s="12" customFormat="1" ht="39" customHeight="1" x14ac:dyDescent="0.2">
      <c r="A372" s="17">
        <v>20250284</v>
      </c>
      <c r="B372" s="25" t="s">
        <v>439</v>
      </c>
      <c r="C372" s="17" t="s">
        <v>635</v>
      </c>
      <c r="D372" s="36">
        <v>45863</v>
      </c>
      <c r="E372" s="29"/>
      <c r="F372" s="30">
        <v>3006666</v>
      </c>
      <c r="G372" s="31">
        <v>1</v>
      </c>
      <c r="H372" s="20">
        <v>0</v>
      </c>
      <c r="I372" s="20">
        <v>3006666</v>
      </c>
      <c r="J372" s="17">
        <v>0</v>
      </c>
      <c r="K372" s="20">
        <v>0</v>
      </c>
      <c r="L372" s="20" t="s">
        <v>698</v>
      </c>
      <c r="M372" s="17" t="s">
        <v>645</v>
      </c>
    </row>
    <row r="373" spans="1:13" s="12" customFormat="1" ht="75" x14ac:dyDescent="0.2">
      <c r="A373" s="17">
        <v>20250285</v>
      </c>
      <c r="B373" s="25" t="s">
        <v>113</v>
      </c>
      <c r="C373" s="17" t="s">
        <v>636</v>
      </c>
      <c r="D373" s="36">
        <v>45863</v>
      </c>
      <c r="E373" s="29">
        <v>45930</v>
      </c>
      <c r="F373" s="30">
        <v>6631464</v>
      </c>
      <c r="G373" s="31">
        <v>0.1</v>
      </c>
      <c r="H373" s="20">
        <v>0</v>
      </c>
      <c r="I373" s="20">
        <f>+F373</f>
        <v>6631464</v>
      </c>
      <c r="J373" s="17">
        <v>0</v>
      </c>
      <c r="K373" s="17">
        <v>0</v>
      </c>
      <c r="L373" s="20" t="s">
        <v>716</v>
      </c>
      <c r="M373" s="17" t="s">
        <v>198</v>
      </c>
    </row>
    <row r="374" spans="1:13" s="12" customFormat="1" ht="60" x14ac:dyDescent="0.2">
      <c r="A374" s="17">
        <v>20250264</v>
      </c>
      <c r="B374" s="25" t="s">
        <v>428</v>
      </c>
      <c r="C374" s="17" t="s">
        <v>682</v>
      </c>
      <c r="D374" s="36">
        <v>45863</v>
      </c>
      <c r="E374" s="29">
        <v>45900</v>
      </c>
      <c r="F374" s="30">
        <v>28560000</v>
      </c>
      <c r="G374" s="33">
        <f>H374/F374</f>
        <v>0</v>
      </c>
      <c r="H374" s="20">
        <v>0</v>
      </c>
      <c r="I374" s="20">
        <f>F374-H374</f>
        <v>28560000</v>
      </c>
      <c r="J374" s="17">
        <v>0</v>
      </c>
      <c r="K374" s="20">
        <v>0</v>
      </c>
      <c r="L374" s="20" t="s">
        <v>699</v>
      </c>
      <c r="M374" s="17" t="s">
        <v>641</v>
      </c>
    </row>
    <row r="375" spans="1:13" s="12" customFormat="1" ht="60" x14ac:dyDescent="0.2">
      <c r="A375" s="17">
        <v>20250280</v>
      </c>
      <c r="B375" s="25" t="s">
        <v>395</v>
      </c>
      <c r="C375" s="17" t="s">
        <v>691</v>
      </c>
      <c r="D375" s="36">
        <v>45866</v>
      </c>
      <c r="E375" s="29">
        <v>45919</v>
      </c>
      <c r="F375" s="30">
        <v>327042529</v>
      </c>
      <c r="G375" s="31">
        <v>0.95</v>
      </c>
      <c r="H375" s="20">
        <f>+F375</f>
        <v>327042529</v>
      </c>
      <c r="I375" s="20">
        <v>0</v>
      </c>
      <c r="J375" s="17">
        <v>0</v>
      </c>
      <c r="K375" s="17">
        <v>0</v>
      </c>
      <c r="L375" s="20" t="s">
        <v>716</v>
      </c>
      <c r="M375" s="17" t="s">
        <v>198</v>
      </c>
    </row>
    <row r="376" spans="1:13" s="12" customFormat="1" ht="60" x14ac:dyDescent="0.2">
      <c r="A376" s="17">
        <v>20250283</v>
      </c>
      <c r="B376" s="25" t="s">
        <v>369</v>
      </c>
      <c r="C376" s="17" t="s">
        <v>634</v>
      </c>
      <c r="D376" s="36">
        <v>45869</v>
      </c>
      <c r="E376" s="29">
        <v>45889</v>
      </c>
      <c r="F376" s="30">
        <v>809116958</v>
      </c>
      <c r="G376" s="31">
        <v>0.12</v>
      </c>
      <c r="H376" s="20">
        <v>0</v>
      </c>
      <c r="I376" s="20">
        <f>+F376</f>
        <v>809116958</v>
      </c>
      <c r="J376" s="17">
        <v>0</v>
      </c>
      <c r="K376" s="17">
        <v>0</v>
      </c>
      <c r="L376" s="20" t="s">
        <v>716</v>
      </c>
      <c r="M376" s="17" t="s">
        <v>198</v>
      </c>
    </row>
    <row r="377" spans="1:13" s="12" customFormat="1" ht="45" x14ac:dyDescent="0.2">
      <c r="A377" s="17">
        <v>20240612</v>
      </c>
      <c r="B377" s="17" t="s">
        <v>159</v>
      </c>
      <c r="C377" s="17" t="s">
        <v>164</v>
      </c>
      <c r="D377" s="29" t="s">
        <v>169</v>
      </c>
      <c r="E377" s="29">
        <v>45516</v>
      </c>
      <c r="F377" s="30">
        <v>4137463</v>
      </c>
      <c r="G377" s="31">
        <f>+H377/(K377+F377)</f>
        <v>1</v>
      </c>
      <c r="H377" s="18">
        <v>4137463</v>
      </c>
      <c r="I377" s="20">
        <f>+F377-H377+K377</f>
        <v>0</v>
      </c>
      <c r="J377" s="17">
        <v>0</v>
      </c>
      <c r="K377" s="20">
        <v>0</v>
      </c>
      <c r="L377" s="20" t="s">
        <v>698</v>
      </c>
      <c r="M377" s="19" t="s">
        <v>189</v>
      </c>
    </row>
    <row r="378" spans="1:13" s="12" customFormat="1" x14ac:dyDescent="0.2">
      <c r="C378" s="13"/>
      <c r="H378" s="1"/>
      <c r="I378" s="1"/>
      <c r="K378" s="14"/>
      <c r="L378" s="14"/>
      <c r="M378" s="15"/>
    </row>
    <row r="379" spans="1:13" s="12" customFormat="1" x14ac:dyDescent="0.2">
      <c r="C379" s="13"/>
      <c r="H379" s="1"/>
      <c r="I379" s="1"/>
      <c r="K379" s="14"/>
      <c r="L379" s="14"/>
      <c r="M379" s="16"/>
    </row>
    <row r="380" spans="1:13" s="12" customFormat="1" x14ac:dyDescent="0.2">
      <c r="C380" s="13"/>
      <c r="H380" s="1"/>
      <c r="I380" s="1"/>
      <c r="K380" s="14"/>
      <c r="L380" s="14"/>
      <c r="M380" s="16"/>
    </row>
  </sheetData>
  <autoFilter ref="A1:M378" xr:uid="{45D85BEB-5BC5-4475-8810-21996B5659B3}">
    <sortState xmlns:xlrd2="http://schemas.microsoft.com/office/spreadsheetml/2017/richdata2" ref="A318:M318">
      <sortCondition ref="A1:A378"/>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BE19-80F0-4E10-8300-DBE1349A76FB}">
  <dimension ref="A1:B13"/>
  <sheetViews>
    <sheetView workbookViewId="0">
      <selection sqref="A1:B13"/>
    </sheetView>
  </sheetViews>
  <sheetFormatPr baseColWidth="10" defaultRowHeight="15" x14ac:dyDescent="0.2"/>
  <cols>
    <col min="1" max="1" width="41.33203125" customWidth="1"/>
    <col min="2" max="2" width="42.5" customWidth="1"/>
  </cols>
  <sheetData>
    <row r="1" spans="1:2" x14ac:dyDescent="0.2">
      <c r="A1" s="4" t="s">
        <v>0</v>
      </c>
      <c r="B1" s="5" t="s">
        <v>700</v>
      </c>
    </row>
    <row r="2" spans="1:2" x14ac:dyDescent="0.2">
      <c r="A2" s="4" t="s">
        <v>9</v>
      </c>
      <c r="B2" s="5" t="s">
        <v>701</v>
      </c>
    </row>
    <row r="3" spans="1:2" ht="16" x14ac:dyDescent="0.2">
      <c r="A3" s="6" t="s">
        <v>10</v>
      </c>
      <c r="B3" s="5" t="s">
        <v>702</v>
      </c>
    </row>
    <row r="4" spans="1:2" x14ac:dyDescent="0.2">
      <c r="A4" s="4" t="s">
        <v>1</v>
      </c>
      <c r="B4" s="5" t="s">
        <v>703</v>
      </c>
    </row>
    <row r="5" spans="1:2" x14ac:dyDescent="0.2">
      <c r="A5" s="4" t="s">
        <v>2</v>
      </c>
      <c r="B5" s="5" t="s">
        <v>704</v>
      </c>
    </row>
    <row r="6" spans="1:2" x14ac:dyDescent="0.2">
      <c r="A6" s="4" t="s">
        <v>3</v>
      </c>
      <c r="B6" s="5" t="s">
        <v>705</v>
      </c>
    </row>
    <row r="7" spans="1:2" x14ac:dyDescent="0.2">
      <c r="A7" s="4" t="s">
        <v>4</v>
      </c>
      <c r="B7" s="5" t="s">
        <v>708</v>
      </c>
    </row>
    <row r="8" spans="1:2" x14ac:dyDescent="0.2">
      <c r="A8" s="3" t="s">
        <v>5</v>
      </c>
      <c r="B8" s="5" t="s">
        <v>709</v>
      </c>
    </row>
    <row r="9" spans="1:2" x14ac:dyDescent="0.2">
      <c r="A9" s="3" t="s">
        <v>6</v>
      </c>
      <c r="B9" s="5" t="s">
        <v>710</v>
      </c>
    </row>
    <row r="10" spans="1:2" x14ac:dyDescent="0.2">
      <c r="A10" s="4" t="s">
        <v>7</v>
      </c>
      <c r="B10" s="5" t="s">
        <v>711</v>
      </c>
    </row>
    <row r="11" spans="1:2" x14ac:dyDescent="0.2">
      <c r="A11" s="7" t="s">
        <v>8</v>
      </c>
      <c r="B11" s="5" t="s">
        <v>712</v>
      </c>
    </row>
    <row r="12" spans="1:2" x14ac:dyDescent="0.2">
      <c r="A12" s="7" t="s">
        <v>697</v>
      </c>
      <c r="B12" s="5" t="s">
        <v>706</v>
      </c>
    </row>
    <row r="13" spans="1:2" ht="16" x14ac:dyDescent="0.2">
      <c r="A13" s="2" t="s">
        <v>187</v>
      </c>
      <c r="B13" s="5" t="s">
        <v>707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Cristina Velasquez Ortega</dc:creator>
  <cp:lastModifiedBy>Juan  Botero García</cp:lastModifiedBy>
  <cp:lastPrinted>2025-08-26T16:25:20Z</cp:lastPrinted>
  <dcterms:created xsi:type="dcterms:W3CDTF">2025-07-28T20:08:20Z</dcterms:created>
  <dcterms:modified xsi:type="dcterms:W3CDTF">2025-08-28T02:24:05Z</dcterms:modified>
</cp:coreProperties>
</file>